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 Me" sheetId="1" state="visible" r:id="rId3"/>
    <sheet name="Setup" sheetId="2" state="visible" r:id="rId4"/>
    <sheet name="Weights Reference" sheetId="3" state="visible" r:id="rId5"/>
    <sheet name="Hard Gates" sheetId="4" state="visible" r:id="rId6"/>
    <sheet name="Scorecard" sheetId="5" state="visible" r:id="rId7"/>
    <sheet name="Comparison" sheetId="6" state="visible" r:id="rId8"/>
    <sheet name="Verification Log" sheetId="7" state="visible" r:id="rId9"/>
    <sheet name="Pilot Acceptance" sheetId="8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<sst xmlns="http://schemas.openxmlformats.org/spreadsheetml/2006/main" count="267" uniqueCount="217">
  <si>
    <t xml:space="preserve">PQ-VES 1.0  |  Post-Quantum Cryptography Vendor Scorecard</t>
  </si>
  <si>
    <t xml:space="preserve">What this is</t>
  </si>
  <si>
    <t xml:space="preserve">A working scorecard for the Post-Quantum Vendor Evaluation Standard (PQ-VES) v1.0. It implements the hard gates, the evidence tier caps and the weighted twelve-criterion scoring described in the guide. Compare up to four vendors.</t>
  </si>
  <si>
    <t xml:space="preserve">How to use it</t>
  </si>
  <si>
    <t xml:space="preserve">1. Complete the Setup tab. Choose your buyer profile there: the weights on the Scorecard update automatically.
2. Work through Hard Gates. Any FAIL excludes the vendor regardless of score.
3. Score each criterion on the Scorecard tab: capability 1 to 5, and the evidence tier behind it.
4. Read the result on Comparison.
5. Record what you checked on Verification Log.</t>
  </si>
  <si>
    <t xml:space="preserve">The core mechanic</t>
  </si>
  <si>
    <t xml:space="preserve">Capped score = MIN(capability score, evidence cap). A vendor with excellent capability and no evidence scores as though they had no capability, because from your position those two states are indistinguishable.</t>
  </si>
  <si>
    <t xml:space="preserve">Evidence tiers</t>
  </si>
  <si>
    <t xml:space="preserve">E0 Unevidenced claim (sales assertion, website copy)  -&gt;  cap 1
E1 Documented claim (product documentation, tender response, published spec)  -&gt;  cap 2
E2 Demonstrated (working demo on your data, reproducible benchmark)  -&gt;  cap 3
E3 Independently tested (third-party audit, CAVP certificate, published research, inspectable source)  -&gt;  cap 4
E4 Accredited certification (CMVP FIPS 140-3, Common Criteria, EUCC) covering the deployed configuration  -&gt;  cap 5</t>
  </si>
  <si>
    <t xml:space="preserve">Two anti-gaming rules</t>
  </si>
  <si>
    <t xml:space="preserve">Evidence must cover the configuration you will deploy. A certificate for an x86-64 AVX2 build does not evidence the Arm build you will run at the edge. Score the delta at the lower tier.
Evidence must be current. A certificate on the historical list, a verification of a commit two years behind the shipping version, or an audit predating a major architectural change all drop one tier.</t>
  </si>
  <si>
    <t xml:space="preserve">Cell colours</t>
  </si>
  <si>
    <t xml:space="preserve">Yellow with blue text = you fill this in.
Grey with bold text = calculated, do not overwrite.
White = reference text.</t>
  </si>
  <si>
    <t xml:space="preserve">Scoring is not the decision</t>
  </si>
  <si>
    <t xml:space="preserve">The score ranks. It does not decide. Use it to focus verification effort on the claims that, if false, would change the ranking, then run a falsifiable pilot as described in Section 10 of the guide.</t>
  </si>
  <si>
    <t xml:space="preserve">Version</t>
  </si>
  <si>
    <t xml:space="preserve">PQ-VES 1.0. Content current as at 12 August 2026. Verify every dated regulatory claim against the primary source before using it in a tender document.</t>
  </si>
  <si>
    <t xml:space="preserve">Licence</t>
  </si>
  <si>
    <t xml:space="preserve">Creative Commons Attribution 4.0. Fork it, adapt it, embed it in your tender documents.</t>
  </si>
  <si>
    <t xml:space="preserve">Stage 0  |  Establish your requirement before you look at vendors</t>
  </si>
  <si>
    <t xml:space="preserve">Buyer profile</t>
  </si>
  <si>
    <t xml:space="preserve">Buyer profile (drives all weights)</t>
  </si>
  <si>
    <t xml:space="preserve">Commercial enterprise</t>
  </si>
  <si>
    <t xml:space="preserve">Choose one: National security and defence / Civilian government / Regulated financial services / Critical infrastructure and OT / Commercial enterprise / Default</t>
  </si>
  <si>
    <t xml:space="preserve">Mosca's inequality</t>
  </si>
  <si>
    <t xml:space="preserve">X  Data shelf life (years)</t>
  </si>
  <si>
    <t xml:space="preserve">How long must this data remain confidential? Use your longest-lived data class in scope.</t>
  </si>
  <si>
    <t xml:space="preserve">Y  Migration time (years)</t>
  </si>
  <si>
    <t xml:space="preserve">Be honest. NIST states a cryptographic transition can take 10 to 20 years. NCSC estimates 2 to 3 years for discovery alone.</t>
  </si>
  <si>
    <t xml:space="preserve">Z  Years until a CRQC</t>
  </si>
  <si>
    <t xml:space="preserve">Global Risk Institute 2025 survey: roughly 28 to 49 per cent probability within 10 years, 51 to 70 per cent within 15.</t>
  </si>
  <si>
    <t xml:space="preserve">X + Y</t>
  </si>
  <si>
    <t xml:space="preserve">Total exposure window.</t>
  </si>
  <si>
    <t xml:space="preserve">Exposed today?</t>
  </si>
  <si>
    <t xml:space="preserve">If X + Y is greater than Z you are already exposed.</t>
  </si>
  <si>
    <t xml:space="preserve">Latest safe start (years from now)</t>
  </si>
  <si>
    <t xml:space="preserve">Z minus X minus Y. A negative number means the start date has passed.</t>
  </si>
  <si>
    <t xml:space="preserve">Scope</t>
  </si>
  <si>
    <t xml:space="preserve">Product category being evaluated</t>
  </si>
  <si>
    <t xml:space="preserve">Discovery, inventory and CBOM tooling</t>
  </si>
  <si>
    <t xml:space="preserve">Score within a category, never across. See Section 8 of the guide for the eight category overlays.</t>
  </si>
  <si>
    <t xml:space="preserve">Jurisdictions that bind you</t>
  </si>
  <si>
    <t xml:space="preserve">Australia; EU; UK</t>
  </si>
  <si>
    <t xml:space="preserve">List every jurisdiction whose cryptographic policy binds you directly or through your customers. Then check Section 14 on hybrid divergence.</t>
  </si>
  <si>
    <t xml:space="preserve">Hybrid posture required</t>
  </si>
  <si>
    <t xml:space="preserve">Configurable per jurisdiction</t>
  </si>
  <si>
    <t xml:space="preserve">ANSSI mandates hybrid. ENISA prohibits standalone lattice schemes. ASD does not recommend hybrid. CNSA 2.0 does not require it.</t>
  </si>
  <si>
    <t xml:space="preserve">Data governance constraint</t>
  </si>
  <si>
    <t xml:space="preserve">Customer-hosted, no vendor access to inventory data</t>
  </si>
  <si>
    <t xml:space="preserve">Written before you see a demonstration, not after.</t>
  </si>
  <si>
    <t xml:space="preserve">Vendors under evaluation</t>
  </si>
  <si>
    <t xml:space="preserve">Vendor A</t>
  </si>
  <si>
    <t xml:space="preserve">Example Vendor A</t>
  </si>
  <si>
    <t xml:space="preserve">Names flow through to the Hard Gates, Scorecard and Comparison tabs.</t>
  </si>
  <si>
    <t xml:space="preserve">Vendor B</t>
  </si>
  <si>
    <t xml:space="preserve">Example Vendor B</t>
  </si>
  <si>
    <t xml:space="preserve">Vendor C</t>
  </si>
  <si>
    <t xml:space="preserve">Example Vendor C</t>
  </si>
  <si>
    <t xml:space="preserve">Vendor D</t>
  </si>
  <si>
    <t xml:space="preserve">Example Vendor D</t>
  </si>
  <si>
    <t xml:space="preserve">Note</t>
  </si>
  <si>
    <t xml:space="preserve">The example values above are illustrative and show the expected format. Replace them all before use.</t>
  </si>
  <si>
    <t xml:space="preserve">Criterion weights by buyer profile  |  each column sums to 100</t>
  </si>
  <si>
    <t xml:space="preserve">ID</t>
  </si>
  <si>
    <t xml:space="preserve">Criterion</t>
  </si>
  <si>
    <t xml:space="preserve">Default</t>
  </si>
  <si>
    <t xml:space="preserve">National security and defence</t>
  </si>
  <si>
    <t xml:space="preserve">Civilian government</t>
  </si>
  <si>
    <t xml:space="preserve">Regulated financial services</t>
  </si>
  <si>
    <t xml:space="preserve">Critical infrastructure and OT</t>
  </si>
  <si>
    <t xml:space="preserve">A1</t>
  </si>
  <si>
    <t xml:space="preserve">Standards conformance and algorithm coverage</t>
  </si>
  <si>
    <t xml:space="preserve">A2</t>
  </si>
  <si>
    <t xml:space="preserve">Implementation assurance</t>
  </si>
  <si>
    <t xml:space="preserve">A3</t>
  </si>
  <si>
    <t xml:space="preserve">Independent validation and certification</t>
  </si>
  <si>
    <t xml:space="preserve">B1</t>
  </si>
  <si>
    <t xml:space="preserve">Crypto-agility</t>
  </si>
  <si>
    <t xml:space="preserve">B2</t>
  </si>
  <si>
    <t xml:space="preserve">Integration and interoperability</t>
  </si>
  <si>
    <t xml:space="preserve">B3</t>
  </si>
  <si>
    <t xml:space="preserve">Deployment model and data governance</t>
  </si>
  <si>
    <t xml:space="preserve">C1</t>
  </si>
  <si>
    <t xml:space="preserve">Discovery and cryptographic inventory quality</t>
  </si>
  <si>
    <t xml:space="preserve">C2</t>
  </si>
  <si>
    <t xml:space="preserve">Machine-readable evidence and CBOM</t>
  </si>
  <si>
    <t xml:space="preserve">C3</t>
  </si>
  <si>
    <t xml:space="preserve">Compliance mapping and audit evidence</t>
  </si>
  <si>
    <t xml:space="preserve">D1</t>
  </si>
  <si>
    <t xml:space="preserve">Vendor viability and execution capability</t>
  </si>
  <si>
    <t xml:space="preserve">D2</t>
  </si>
  <si>
    <t xml:space="preserve">Security posture and vulnerability handling</t>
  </si>
  <si>
    <t xml:space="preserve">D3</t>
  </si>
  <si>
    <t xml:space="preserve">Commercial terms and lifecycle economics</t>
  </si>
  <si>
    <t xml:space="preserve">Total</t>
  </si>
  <si>
    <t xml:space="preserve">Evidence tier caps</t>
  </si>
  <si>
    <t xml:space="preserve">E0</t>
  </si>
  <si>
    <t xml:space="preserve">Unevidenced claim</t>
  </si>
  <si>
    <t xml:space="preserve">E1</t>
  </si>
  <si>
    <t xml:space="preserve">Documented claim</t>
  </si>
  <si>
    <t xml:space="preserve">E2</t>
  </si>
  <si>
    <t xml:space="preserve">Demonstrated</t>
  </si>
  <si>
    <t xml:space="preserve">E3</t>
  </si>
  <si>
    <t xml:space="preserve">Independently tested</t>
  </si>
  <si>
    <t xml:space="preserve">E4</t>
  </si>
  <si>
    <t xml:space="preserve">Accredited certification</t>
  </si>
  <si>
    <t xml:space="preserve">Stage 1  |  Hard gates. Any FAIL excludes the vendor regardless of score elsewhere.</t>
  </si>
  <si>
    <t xml:space="preserve">Gate</t>
  </si>
  <si>
    <t xml:space="preserve">Requirement</t>
  </si>
  <si>
    <t xml:space="preserve">What a pass looks like</t>
  </si>
  <si>
    <t xml:space="preserve">G1</t>
  </si>
  <si>
    <t xml:space="preserve">Named algorithms and named parameter sets</t>
  </si>
  <si>
    <t xml:space="preserve">Written statement using standardised names: ML-KEM-768, ML-DSA-65, SLH-DSA-SHA2-128s. Brand-era names (Kyber, Dilithium, Falcon) in current documentation indicate it has not been maintained since 2024.</t>
  </si>
  <si>
    <t xml:space="preserve">PASS</t>
  </si>
  <si>
    <t xml:space="preserve">G2</t>
  </si>
  <si>
    <t xml:space="preserve">No proprietary core primitive</t>
  </si>
  <si>
    <t xml:space="preserve">Confidentiality and authenticity do not depend on an unpublished algorithm. Proprietary implementations of published standards are acceptable. Proprietary cryptography is not.</t>
  </si>
  <si>
    <t xml:space="preserve">G3</t>
  </si>
  <si>
    <t xml:space="preserve">Deployment model satisfies your data governance constraint</t>
  </si>
  <si>
    <t xml:space="preserve">Tested against Setup, not against what the vendor says is theoretically possible. If you require disconnected operation, a licensing, telemetry or update dependency on connectivity is a fail.</t>
  </si>
  <si>
    <t xml:space="preserve">G4</t>
  </si>
  <si>
    <t xml:space="preserve">Algorithm substitution without product replacement</t>
  </si>
  <si>
    <t xml:space="preserve">Vendor can describe, and later demonstrate, changing an algorithm or parameter set by configuration or signed update. 'We would issue a new version' is a fail.</t>
  </si>
  <si>
    <t xml:space="preserve">G5</t>
  </si>
  <si>
    <t xml:space="preserve">Machine-readable cryptographic inventory output</t>
  </si>
  <si>
    <t xml:space="preserve">CycloneDX 1.6 or later with populated cryptoProperties. A PDF report is a deliverable, not an inventory. Applies to any product that discovers or reports on cryptography.</t>
  </si>
  <si>
    <t xml:space="preserve">G6</t>
  </si>
  <si>
    <t xml:space="preserve">Known-vulnerability currency</t>
  </si>
  <si>
    <t xml:space="preserve">Vendor names the library, version and commit, and confirms the KyberSlash fixes and the CVE-2024-37880 mitigation are present. No answer within one business day is a fail.</t>
  </si>
  <si>
    <t xml:space="preserve">G7</t>
  </si>
  <si>
    <t xml:space="preserve">Jurisdictional algorithm policy coverage</t>
  </si>
  <si>
    <t xml:space="preserve">Configurable to satisfy every jurisdiction on your Setup list, including hybrid posture. See Section 14 of the guide.</t>
  </si>
  <si>
    <t xml:space="preserve">G8</t>
  </si>
  <si>
    <t xml:space="preserve">Named implementation provenance</t>
  </si>
  <si>
    <t xml:space="preserve">Origin of the cryptographic implementation is identified, with verification and testing status. 'Proprietary implementation' with no detail is a fail. PQClean-derived code without a migration plan is a finding.</t>
  </si>
  <si>
    <t xml:space="preserve">G9</t>
  </si>
  <si>
    <t xml:space="preserve">Vulnerability disclosure and cryptographic weakness commitment</t>
  </si>
  <si>
    <t xml:space="preserve">Published policy, security contact, stated remediation targets, and an explicit commitment to notify on cryptographic weaknesses and non-approved algorithm use.</t>
  </si>
  <si>
    <t xml:space="preserve">G10</t>
  </si>
  <si>
    <t xml:space="preserve">No substitution of QKD for PQC</t>
  </si>
  <si>
    <t xml:space="preserve">QKD is a different technology addressing a different problem. Offering it as an answer to a PQC requirement is a fail.</t>
  </si>
  <si>
    <t xml:space="preserve">P1</t>
  </si>
  <si>
    <t xml:space="preserve">Profile gate 1 (add your own)</t>
  </si>
  <si>
    <t xml:space="preserve">Defence: conformance with the applicable national algorithm suite at required parameter sets. Government: your jurisdiction's inventory and transition-plan obligation. Finance: your regulator's stated expectations. OT: demonstrated operation on your actual protocol set.</t>
  </si>
  <si>
    <t xml:space="preserve">P2</t>
  </si>
  <si>
    <t xml:space="preserve">Profile gate 2 (add your own)</t>
  </si>
  <si>
    <t xml:space="preserve">Defence: verified disconnected operation and signed installation bundles, with no vendor technical access path to production.</t>
  </si>
  <si>
    <t xml:space="preserve">GATE RESULT</t>
  </si>
  <si>
    <t xml:space="preserve">Any FAIL excludes the vendor. Record the gate, the evidence, the date and the assessor.</t>
  </si>
  <si>
    <t xml:space="preserve">Stage 2  |  Weighted scoring. Capped score = MIN(capability, evidence cap). Maximum total = 500.</t>
  </si>
  <si>
    <t xml:space="preserve">Weight</t>
  </si>
  <si>
    <t xml:space="preserve">Cap 1-5</t>
  </si>
  <si>
    <t xml:space="preserve">Evidence</t>
  </si>
  <si>
    <t xml:space="preserve">Capped</t>
  </si>
  <si>
    <t xml:space="preserve">Weighted</t>
  </si>
  <si>
    <t xml:space="preserve">TOTAL WEIGHTED SCORE (max 500)</t>
  </si>
  <si>
    <t xml:space="preserve">Percentage of maximum</t>
  </si>
  <si>
    <t xml:space="preserve">Row 5 contains an example entry showing the expected format. Replace it. Weights update automatically from the buyer profile chosen on Setup. The capped score is MIN(capability, evidence cap), so a claim you cannot evidence cannot score highly however good it is.</t>
  </si>
  <si>
    <t xml:space="preserve">Result  |  gates first, then score, then verification, then pilot</t>
  </si>
  <si>
    <t xml:space="preserve">Measure</t>
  </si>
  <si>
    <t xml:space="preserve">Hard gate result</t>
  </si>
  <si>
    <t xml:space="preserve">Gates failed</t>
  </si>
  <si>
    <t xml:space="preserve">Total weighted score (max 500)</t>
  </si>
  <si>
    <t xml:space="preserve">Pillar A  Cryptographic assurance</t>
  </si>
  <si>
    <t xml:space="preserve">Pillar B  Architectural fitness</t>
  </si>
  <si>
    <t xml:space="preserve">Pillar C  Program enablement</t>
  </si>
  <si>
    <t xml:space="preserve">Pillar D  Counterparty risk</t>
  </si>
  <si>
    <t xml:space="preserve">Criteria scored at E0 or E1 (weak evidence)</t>
  </si>
  <si>
    <t xml:space="preserve">Criteria not yet scored</t>
  </si>
  <si>
    <t xml:space="preserve">RANK (excluded vendors ignored)</t>
  </si>
  <si>
    <t xml:space="preserve">Read this before acting on the rank</t>
  </si>
  <si>
    <t xml:space="preserve">1. A vendor excluded at a hard gate is excluded. Do not reinstate them because the score is high.</t>
  </si>
  <si>
    <t xml:space="preserve">2. Look at the E0 and E1 count before the total. A high score built on weak evidence is a high score you cannot defend.</t>
  </si>
  <si>
    <t xml:space="preserve">3. Where two vendors are within 25 points, the score has not decided anything. Verify the claims that would move either one, then run a comparative pilot.</t>
  </si>
  <si>
    <t xml:space="preserve">4. Check the pillar split. Two vendors on the same total with opposite pillar profiles are different bets, not equivalent options.</t>
  </si>
  <si>
    <t xml:space="preserve">5. The score ranks. The pilot decides.</t>
  </si>
  <si>
    <t xml:space="preserve">Stage 3  |  Verification log. Verify every claim that, if false, would change the ranking.</t>
  </si>
  <si>
    <t xml:space="preserve">Vendor</t>
  </si>
  <si>
    <t xml:space="preserve">Claim</t>
  </si>
  <si>
    <t xml:space="preserve">Evidence tier</t>
  </si>
  <si>
    <t xml:space="preserve">How it was verified</t>
  </si>
  <si>
    <t xml:space="preserve">Result</t>
  </si>
  <si>
    <t xml:space="preserve">Date</t>
  </si>
  <si>
    <t xml:space="preserve">Assessor</t>
  </si>
  <si>
    <t xml:space="preserve">FIPS 140-3 validated with ML-KEM in the boundary</t>
  </si>
  <si>
    <t xml:space="preserve">Searched CMVP validated list by certificate number. Read security policy sections 2 and 4.</t>
  </si>
  <si>
    <t xml:space="preserve">Certificate active. ML-KEM-768 and ML-DSA-65 in approved mode. Validated version 4.2, we deploy 4.4. Delta recorded, scored at E3.</t>
  </si>
  <si>
    <t xml:space="preserve">2026-08-12</t>
  </si>
  <si>
    <t xml:space="preserve">A. Assessor</t>
  </si>
  <si>
    <t xml:space="preserve">Priority claims to verify: CMVP or CAVP status, library provenance and patch currency, formal verification scope, constant-time evidence at the binary, crypto-agility by live substitution, disconnected operation with egress blocked, discovery coverage against your ground truth. See Section 9 of the guide for method and time estimates.</t>
  </si>
  <si>
    <t xml:space="preserve">Stage 4  |  Pilot acceptance criteria. Write these before the vendor is selected.</t>
  </si>
  <si>
    <t xml:space="preserve">#</t>
  </si>
  <si>
    <t xml:space="preserve">Criterion (must be falsifiable)</t>
  </si>
  <si>
    <t xml:space="preserve">Evidence required</t>
  </si>
  <si>
    <t xml:space="preserve">Pass / Fail</t>
  </si>
  <si>
    <t xml:space="preserve">Notes</t>
  </si>
  <si>
    <t xml:space="preserve">Discovery identifies at least 95 per cent of cryptographic assets in your hand-built ground truth for the scoped segment, with fewer than 10 per cent false positives.</t>
  </si>
  <si>
    <t xml:space="preserve">Ground truth list, tool output, reconciliation</t>
  </si>
  <si>
    <t xml:space="preserve">The inventory validates against the CycloneDX 1.7 schema and imports without error into your CMDB or security tooling.</t>
  </si>
  <si>
    <t xml:space="preserve">Schema validation output, import log</t>
  </si>
  <si>
    <t xml:space="preserve">Every discovered asset carries a primitive, a parameter set identifier and a security level, using standardised naming.</t>
  </si>
  <si>
    <t xml:space="preserve">Inventory export, spot check of 20 assets</t>
  </si>
  <si>
    <t xml:space="preserve">A live algorithm substitution completes within the agreed window by configuration change, without product replacement.</t>
  </si>
  <si>
    <t xml:space="preserve">Packet capture before and after, timed log</t>
  </si>
  <si>
    <t xml:space="preserve">With egress blocked at the network layer, the product completes a full discovery, reporting and update cycle.</t>
  </si>
  <si>
    <t xml:space="preserve">Firewall logs, full connection capture reconciled against vendor egress list</t>
  </si>
  <si>
    <t xml:space="preserve">No key material, credential or inventory record is observed leaving the environment.</t>
  </si>
  <si>
    <t xml:space="preserve">Packet capture, DLP logs</t>
  </si>
  <si>
    <t xml:space="preserve">Compliance output maps to control identifiers in your reporting framework and is accepted by internal audit on review.</t>
  </si>
  <si>
    <t xml:space="preserve">Mapping export, written audit sign-off</t>
  </si>
  <si>
    <t xml:space="preserve">Total internal effort consumed is recorded and compared against the vendor's estimate.</t>
  </si>
  <si>
    <t xml:space="preserve">Timesheet or effort log</t>
  </si>
  <si>
    <t xml:space="preserve">The scoped estate includes at least one legacy or operational technology component, and the product handled it.</t>
  </si>
  <si>
    <t xml:space="preserve">Named component, result</t>
  </si>
  <si>
    <t xml:space="preserve">All raw data and artefacts are delivered to you in open formats, regardless of whether you proceed.</t>
  </si>
  <si>
    <t xml:space="preserve">Delivered artefact list</t>
  </si>
  <si>
    <t xml:space="preserve">Agree in advance what happens on failure of each criterion: remediation with a re-test window, partial acceptance with a documented gap, or termination. Agree it before the pilot starts, while the answer is still uncontested.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</si>
</sst>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General"/>
    <numFmt numFmtId="166" formatCode="0.0%"/>
    <numFmt numFmtId="167" formatCode="0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rial"/>
      <family val="0"/>
      <charset val="1"/>
    </font>
    <font>
      <b val="true"/>
      <sz val="10"/>
      <color rgb="FF1A1440"/>
      <name val="Arial"/>
      <family val="0"/>
      <charset val="1"/>
    </font>
    <font>
      <sz val="10"/>
      <name val="Arial"/>
      <family val="0"/>
      <charset val="1"/>
    </font>
    <font>
      <b val="true"/>
      <sz val="1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1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4035A8"/>
        <bgColor rgb="FF003366"/>
      </patternFill>
    </fill>
    <fill>
      <patternFill patternType="solid">
        <fgColor rgb="FFDCD1FB"/>
        <bgColor rgb="FFEDEDED"/>
      </patternFill>
    </fill>
    <fill>
      <patternFill patternType="solid">
        <fgColor rgb="FFFFF2CC"/>
        <bgColor rgb="FFEDEDED"/>
      </patternFill>
    </fill>
    <fill>
      <patternFill patternType="solid">
        <fgColor rgb="FFEDEDED"/>
        <bgColor rgb="FFFFF2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>
          <bgColor rgb="FFF8CBAD"/>
        </patternFill>
      </fill>
    </dxf>
    <dxf>
      <fill>
        <patternFill>
          <bgColor rgb="FFC6E0B4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EDEDED"/>
      <rgbColor rgb="FF660066"/>
      <rgbColor rgb="FFFF8080"/>
      <rgbColor rgb="FF0066CC"/>
      <rgbColor rgb="FFDCD1F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0B4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4035A8"/>
      <rgbColor rgb="FF1A14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C1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6"/>
    <col collapsed="false" customWidth="true" hidden="false" outlineLevel="0" max="3" min="3" style="0" width="104"/>
  </cols>
  <sheetData>
    <row r="2" customFormat="false" ht="30" hidden="false" customHeight="true" outlineLevel="0" collapsed="false">
      <c r="B2" s="1" t="s">
        <v>0</v>
      </c>
      <c r="C2" s="1"/>
    </row>
    <row r="4" customFormat="false" ht="30" hidden="false" customHeight="true" outlineLevel="0" collapsed="false">
      <c r="B4" s="2" t="s">
        <v>1</v>
      </c>
      <c r="C4" s="3" t="s">
        <v>2</v>
      </c>
    </row>
    <row r="5" customFormat="false" ht="103.5" hidden="false" customHeight="true" outlineLevel="0" collapsed="false">
      <c r="B5" s="2" t="s">
        <v>3</v>
      </c>
      <c r="C5" s="3" t="s">
        <v>4</v>
      </c>
    </row>
    <row r="6" customFormat="false" ht="30" hidden="false" customHeight="true" outlineLevel="0" collapsed="false">
      <c r="B6" s="2" t="s">
        <v>5</v>
      </c>
      <c r="C6" s="3" t="s">
        <v>6</v>
      </c>
    </row>
    <row r="7" customFormat="false" ht="103.5" hidden="false" customHeight="true" outlineLevel="0" collapsed="false">
      <c r="B7" s="2" t="s">
        <v>7</v>
      </c>
      <c r="C7" s="3" t="s">
        <v>8</v>
      </c>
    </row>
    <row r="8" customFormat="false" ht="78" hidden="false" customHeight="true" outlineLevel="0" collapsed="false">
      <c r="B8" s="2" t="s">
        <v>9</v>
      </c>
      <c r="C8" s="3" t="s">
        <v>10</v>
      </c>
    </row>
    <row r="9" customFormat="false" ht="51.75" hidden="false" customHeight="true" outlineLevel="0" collapsed="false">
      <c r="B9" s="2" t="s">
        <v>11</v>
      </c>
      <c r="C9" s="3" t="s">
        <v>12</v>
      </c>
    </row>
    <row r="10" customFormat="false" ht="30" hidden="false" customHeight="true" outlineLevel="0" collapsed="false">
      <c r="B10" s="2" t="s">
        <v>13</v>
      </c>
      <c r="C10" s="3" t="s">
        <v>14</v>
      </c>
    </row>
    <row r="11" customFormat="false" ht="30" hidden="false" customHeight="true" outlineLevel="0" collapsed="false">
      <c r="B11" s="2" t="s">
        <v>15</v>
      </c>
      <c r="C11" s="3" t="s">
        <v>16</v>
      </c>
    </row>
    <row r="12" customFormat="false" ht="30" hidden="false" customHeight="true" outlineLevel="0" collapsed="false">
      <c r="B12" s="2" t="s">
        <v>17</v>
      </c>
      <c r="C12" s="3" t="s">
        <v>18</v>
      </c>
    </row>
  </sheetData>
  <mergeCells count="1">
    <mergeCell ref="B2:C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D2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44"/>
    <col collapsed="false" customWidth="true" hidden="false" outlineLevel="0" max="3" min="3" style="0" width="24"/>
    <col collapsed="false" customWidth="true" hidden="false" outlineLevel="0" max="4" min="4" style="0" width="70"/>
  </cols>
  <sheetData>
    <row r="2" customFormat="false" ht="30" hidden="false" customHeight="true" outlineLevel="0" collapsed="false">
      <c r="B2" s="1" t="s">
        <v>19</v>
      </c>
      <c r="C2" s="1"/>
      <c r="D2" s="1"/>
    </row>
    <row r="4" customFormat="false" ht="19.5" hidden="false" customHeight="true" outlineLevel="0" collapsed="false">
      <c r="B4" s="4" t="s">
        <v>20</v>
      </c>
      <c r="C4" s="4"/>
      <c r="D4" s="4"/>
    </row>
    <row r="5" customFormat="false" ht="30" hidden="false" customHeight="true" outlineLevel="0" collapsed="false">
      <c r="B5" s="5" t="s">
        <v>21</v>
      </c>
      <c r="C5" s="6" t="s">
        <v>22</v>
      </c>
      <c r="D5" s="3" t="s">
        <v>23</v>
      </c>
    </row>
    <row r="6" customFormat="false" ht="19.5" hidden="false" customHeight="true" outlineLevel="0" collapsed="false">
      <c r="B6" s="4" t="s">
        <v>24</v>
      </c>
      <c r="C6" s="4"/>
      <c r="D6" s="4"/>
    </row>
    <row r="7" customFormat="false" ht="30" hidden="false" customHeight="true" outlineLevel="0" collapsed="false">
      <c r="B7" s="5" t="s">
        <v>25</v>
      </c>
      <c r="C7" s="6" t="n">
        <v>25</v>
      </c>
      <c r="D7" s="3" t="s">
        <v>26</v>
      </c>
    </row>
    <row r="8" customFormat="false" ht="30" hidden="false" customHeight="true" outlineLevel="0" collapsed="false">
      <c r="B8" s="5" t="s">
        <v>27</v>
      </c>
      <c r="C8" s="6" t="n">
        <v>7</v>
      </c>
      <c r="D8" s="3" t="s">
        <v>28</v>
      </c>
    </row>
    <row r="9" customFormat="false" ht="30" hidden="false" customHeight="true" outlineLevel="0" collapsed="false">
      <c r="B9" s="5" t="s">
        <v>29</v>
      </c>
      <c r="C9" s="6" t="n">
        <v>12</v>
      </c>
      <c r="D9" s="3" t="s">
        <v>30</v>
      </c>
    </row>
    <row r="10" customFormat="false" ht="30" hidden="false" customHeight="true" outlineLevel="0" collapsed="false">
      <c r="B10" s="5" t="s">
        <v>31</v>
      </c>
      <c r="C10" s="7" t="n">
        <f aca="false">C6+C7</f>
        <v>25</v>
      </c>
      <c r="D10" s="3" t="s">
        <v>32</v>
      </c>
    </row>
    <row r="11" customFormat="false" ht="30" hidden="false" customHeight="true" outlineLevel="0" collapsed="false">
      <c r="B11" s="5" t="s">
        <v>33</v>
      </c>
      <c r="C11" s="7" t="str">
        <f aca="false">IF(C9&gt;C8,"YES - already exposed","No, on these inputs")</f>
        <v>YES - already exposed</v>
      </c>
      <c r="D11" s="3" t="s">
        <v>34</v>
      </c>
    </row>
    <row r="12" customFormat="false" ht="30" hidden="false" customHeight="true" outlineLevel="0" collapsed="false">
      <c r="B12" s="5" t="s">
        <v>35</v>
      </c>
      <c r="C12" s="7" t="n">
        <f aca="false">C8-C6-C7</f>
        <v>-18</v>
      </c>
      <c r="D12" s="3" t="s">
        <v>36</v>
      </c>
    </row>
    <row r="13" customFormat="false" ht="19.5" hidden="false" customHeight="true" outlineLevel="0" collapsed="false">
      <c r="B13" s="4" t="s">
        <v>37</v>
      </c>
      <c r="C13" s="4"/>
      <c r="D13" s="4"/>
    </row>
    <row r="14" customFormat="false" ht="30" hidden="false" customHeight="true" outlineLevel="0" collapsed="false">
      <c r="B14" s="5" t="s">
        <v>38</v>
      </c>
      <c r="C14" s="6" t="s">
        <v>39</v>
      </c>
      <c r="D14" s="3" t="s">
        <v>40</v>
      </c>
    </row>
    <row r="15" customFormat="false" ht="30" hidden="false" customHeight="true" outlineLevel="0" collapsed="false">
      <c r="B15" s="5" t="s">
        <v>41</v>
      </c>
      <c r="C15" s="6" t="s">
        <v>42</v>
      </c>
      <c r="D15" s="3" t="s">
        <v>43</v>
      </c>
    </row>
    <row r="16" customFormat="false" ht="30" hidden="false" customHeight="true" outlineLevel="0" collapsed="false">
      <c r="B16" s="5" t="s">
        <v>44</v>
      </c>
      <c r="C16" s="6" t="s">
        <v>45</v>
      </c>
      <c r="D16" s="3" t="s">
        <v>46</v>
      </c>
    </row>
    <row r="17" customFormat="false" ht="30" hidden="false" customHeight="true" outlineLevel="0" collapsed="false">
      <c r="B17" s="5" t="s">
        <v>47</v>
      </c>
      <c r="C17" s="6" t="s">
        <v>48</v>
      </c>
      <c r="D17" s="3" t="s">
        <v>49</v>
      </c>
    </row>
    <row r="18" customFormat="false" ht="19.5" hidden="false" customHeight="true" outlineLevel="0" collapsed="false">
      <c r="B18" s="4" t="s">
        <v>50</v>
      </c>
      <c r="C18" s="4"/>
      <c r="D18" s="4"/>
    </row>
    <row r="19" customFormat="false" ht="30" hidden="false" customHeight="true" outlineLevel="0" collapsed="false">
      <c r="B19" s="5" t="s">
        <v>51</v>
      </c>
      <c r="C19" s="6" t="s">
        <v>52</v>
      </c>
      <c r="D19" s="3" t="s">
        <v>53</v>
      </c>
    </row>
    <row r="20" customFormat="false" ht="30" hidden="false" customHeight="true" outlineLevel="0" collapsed="false">
      <c r="B20" s="5" t="s">
        <v>54</v>
      </c>
      <c r="C20" s="6" t="s">
        <v>55</v>
      </c>
      <c r="D20" s="3"/>
    </row>
    <row r="21" customFormat="false" ht="30" hidden="false" customHeight="true" outlineLevel="0" collapsed="false">
      <c r="B21" s="5" t="s">
        <v>56</v>
      </c>
      <c r="C21" s="6" t="s">
        <v>57</v>
      </c>
      <c r="D21" s="3"/>
    </row>
    <row r="22" customFormat="false" ht="30" hidden="false" customHeight="true" outlineLevel="0" collapsed="false">
      <c r="B22" s="5" t="s">
        <v>58</v>
      </c>
      <c r="C22" s="6" t="s">
        <v>59</v>
      </c>
      <c r="D22" s="3"/>
    </row>
    <row r="26" customFormat="false" ht="15" hidden="false" customHeight="true" outlineLevel="0" collapsed="false">
      <c r="B26" s="2" t="s">
        <v>60</v>
      </c>
      <c r="C26" s="8" t="s">
        <v>61</v>
      </c>
      <c r="D26" s="8"/>
    </row>
  </sheetData>
  <mergeCells count="6">
    <mergeCell ref="B2:D2"/>
    <mergeCell ref="B4:D4"/>
    <mergeCell ref="B6:D6"/>
    <mergeCell ref="B13:D13"/>
    <mergeCell ref="B18:D18"/>
    <mergeCell ref="C26:D26"/>
  </mergeCells>
  <dataValidations count="1">
    <dataValidation allowBlank="false" errorStyle="stop" operator="between" showDropDown="false" showErrorMessage="false" showInputMessage="false" sqref="C5" type="list">
      <formula1>"Default,National security and defence,Civilian government,Regulated financial services,Critical infrastructure and OT,Commercial enterprise"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I2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10"/>
    <col collapsed="false" customWidth="true" hidden="false" outlineLevel="0" max="3" min="3" style="0" width="42"/>
    <col collapsed="false" customWidth="true" hidden="false" outlineLevel="0" max="9" min="4" style="0" width="17"/>
  </cols>
  <sheetData>
    <row r="2" customFormat="false" ht="30" hidden="false" customHeight="true" outlineLevel="0" collapsed="false">
      <c r="B2" s="1" t="s">
        <v>62</v>
      </c>
      <c r="C2" s="1"/>
      <c r="D2" s="1"/>
      <c r="E2" s="1"/>
      <c r="F2" s="1"/>
      <c r="G2" s="1"/>
      <c r="H2" s="1"/>
      <c r="I2" s="1"/>
    </row>
    <row r="4" customFormat="false" ht="45.75" hidden="false" customHeight="true" outlineLevel="0" collapsed="false">
      <c r="B4" s="9" t="s">
        <v>63</v>
      </c>
      <c r="C4" s="9" t="s">
        <v>64</v>
      </c>
      <c r="D4" s="9" t="s">
        <v>65</v>
      </c>
      <c r="E4" s="9" t="s">
        <v>66</v>
      </c>
      <c r="F4" s="9" t="s">
        <v>67</v>
      </c>
      <c r="G4" s="9" t="s">
        <v>68</v>
      </c>
      <c r="H4" s="9" t="s">
        <v>69</v>
      </c>
      <c r="I4" s="9" t="s">
        <v>22</v>
      </c>
    </row>
    <row r="5" customFormat="false" ht="15" hidden="false" customHeight="false" outlineLevel="0" collapsed="false">
      <c r="B5" s="5" t="s">
        <v>70</v>
      </c>
      <c r="C5" s="10" t="s">
        <v>71</v>
      </c>
      <c r="D5" s="11" t="n">
        <v>10</v>
      </c>
      <c r="E5" s="11" t="n">
        <v>12</v>
      </c>
      <c r="F5" s="11" t="n">
        <v>10</v>
      </c>
      <c r="G5" s="11" t="n">
        <v>10</v>
      </c>
      <c r="H5" s="11" t="n">
        <v>8</v>
      </c>
      <c r="I5" s="11" t="n">
        <v>10</v>
      </c>
    </row>
    <row r="6" customFormat="false" ht="15" hidden="false" customHeight="false" outlineLevel="0" collapsed="false">
      <c r="B6" s="5" t="s">
        <v>72</v>
      </c>
      <c r="C6" s="10" t="s">
        <v>73</v>
      </c>
      <c r="D6" s="11" t="n">
        <v>12</v>
      </c>
      <c r="E6" s="11" t="n">
        <v>18</v>
      </c>
      <c r="F6" s="11" t="n">
        <v>12</v>
      </c>
      <c r="G6" s="11" t="n">
        <v>12</v>
      </c>
      <c r="H6" s="11" t="n">
        <v>12</v>
      </c>
      <c r="I6" s="11" t="n">
        <v>9</v>
      </c>
    </row>
    <row r="7" customFormat="false" ht="15" hidden="false" customHeight="false" outlineLevel="0" collapsed="false">
      <c r="B7" s="5" t="s">
        <v>74</v>
      </c>
      <c r="C7" s="10" t="s">
        <v>75</v>
      </c>
      <c r="D7" s="11" t="n">
        <v>8</v>
      </c>
      <c r="E7" s="11" t="n">
        <v>14</v>
      </c>
      <c r="F7" s="11" t="n">
        <v>12</v>
      </c>
      <c r="G7" s="11" t="n">
        <v>10</v>
      </c>
      <c r="H7" s="11" t="n">
        <v>6</v>
      </c>
      <c r="I7" s="11" t="n">
        <v>5</v>
      </c>
    </row>
    <row r="8" customFormat="false" ht="15" hidden="false" customHeight="false" outlineLevel="0" collapsed="false">
      <c r="B8" s="5" t="s">
        <v>76</v>
      </c>
      <c r="C8" s="10" t="s">
        <v>77</v>
      </c>
      <c r="D8" s="11" t="n">
        <v>13</v>
      </c>
      <c r="E8" s="11" t="n">
        <v>12</v>
      </c>
      <c r="F8" s="11" t="n">
        <v>12</v>
      </c>
      <c r="G8" s="11" t="n">
        <v>14</v>
      </c>
      <c r="H8" s="11" t="n">
        <v>15</v>
      </c>
      <c r="I8" s="11" t="n">
        <v>15</v>
      </c>
    </row>
    <row r="9" customFormat="false" ht="15" hidden="false" customHeight="false" outlineLevel="0" collapsed="false">
      <c r="B9" s="5" t="s">
        <v>78</v>
      </c>
      <c r="C9" s="10" t="s">
        <v>79</v>
      </c>
      <c r="D9" s="11" t="n">
        <v>9</v>
      </c>
      <c r="E9" s="11" t="n">
        <v>6</v>
      </c>
      <c r="F9" s="11" t="n">
        <v>8</v>
      </c>
      <c r="G9" s="11" t="n">
        <v>10</v>
      </c>
      <c r="H9" s="11" t="n">
        <v>14</v>
      </c>
      <c r="I9" s="11" t="n">
        <v>13</v>
      </c>
    </row>
    <row r="10" customFormat="false" ht="15" hidden="false" customHeight="false" outlineLevel="0" collapsed="false">
      <c r="B10" s="5" t="s">
        <v>80</v>
      </c>
      <c r="C10" s="10" t="s">
        <v>81</v>
      </c>
      <c r="D10" s="11" t="n">
        <v>8</v>
      </c>
      <c r="E10" s="11" t="n">
        <v>18</v>
      </c>
      <c r="F10" s="11" t="n">
        <v>12</v>
      </c>
      <c r="G10" s="11" t="n">
        <v>8</v>
      </c>
      <c r="H10" s="11" t="n">
        <v>8</v>
      </c>
      <c r="I10" s="11" t="n">
        <v>5</v>
      </c>
    </row>
    <row r="11" customFormat="false" ht="15" hidden="false" customHeight="false" outlineLevel="0" collapsed="false">
      <c r="B11" s="5" t="s">
        <v>82</v>
      </c>
      <c r="C11" s="10" t="s">
        <v>83</v>
      </c>
      <c r="D11" s="11" t="n">
        <v>10</v>
      </c>
      <c r="E11" s="11" t="n">
        <v>6</v>
      </c>
      <c r="F11" s="11" t="n">
        <v>10</v>
      </c>
      <c r="G11" s="11" t="n">
        <v>10</v>
      </c>
      <c r="H11" s="11" t="n">
        <v>12</v>
      </c>
      <c r="I11" s="11" t="n">
        <v>13</v>
      </c>
    </row>
    <row r="12" customFormat="false" ht="15" hidden="false" customHeight="false" outlineLevel="0" collapsed="false">
      <c r="B12" s="5" t="s">
        <v>84</v>
      </c>
      <c r="C12" s="10" t="s">
        <v>85</v>
      </c>
      <c r="D12" s="11" t="n">
        <v>7</v>
      </c>
      <c r="E12" s="11" t="n">
        <v>5</v>
      </c>
      <c r="F12" s="11" t="n">
        <v>7</v>
      </c>
      <c r="G12" s="11" t="n">
        <v>6</v>
      </c>
      <c r="H12" s="11" t="n">
        <v>6</v>
      </c>
      <c r="I12" s="11" t="n">
        <v>8</v>
      </c>
    </row>
    <row r="13" customFormat="false" ht="15" hidden="false" customHeight="false" outlineLevel="0" collapsed="false">
      <c r="B13" s="5" t="s">
        <v>86</v>
      </c>
      <c r="C13" s="10" t="s">
        <v>87</v>
      </c>
      <c r="D13" s="11" t="n">
        <v>8</v>
      </c>
      <c r="E13" s="11" t="n">
        <v>5</v>
      </c>
      <c r="F13" s="11" t="n">
        <v>10</v>
      </c>
      <c r="G13" s="11" t="n">
        <v>12</v>
      </c>
      <c r="H13" s="11" t="n">
        <v>8</v>
      </c>
      <c r="I13" s="11" t="n">
        <v>7</v>
      </c>
    </row>
    <row r="14" customFormat="false" ht="15" hidden="false" customHeight="false" outlineLevel="0" collapsed="false">
      <c r="B14" s="5" t="s">
        <v>88</v>
      </c>
      <c r="C14" s="10" t="s">
        <v>89</v>
      </c>
      <c r="D14" s="11" t="n">
        <v>6</v>
      </c>
      <c r="E14" s="11" t="n">
        <v>2</v>
      </c>
      <c r="F14" s="11" t="n">
        <v>3</v>
      </c>
      <c r="G14" s="11" t="n">
        <v>4</v>
      </c>
      <c r="H14" s="11" t="n">
        <v>5</v>
      </c>
      <c r="I14" s="11" t="n">
        <v>7</v>
      </c>
    </row>
    <row r="15" customFormat="false" ht="15" hidden="false" customHeight="false" outlineLevel="0" collapsed="false">
      <c r="B15" s="5" t="s">
        <v>90</v>
      </c>
      <c r="C15" s="10" t="s">
        <v>91</v>
      </c>
      <c r="D15" s="11" t="n">
        <v>5</v>
      </c>
      <c r="E15" s="11" t="n">
        <v>2</v>
      </c>
      <c r="F15" s="11" t="n">
        <v>3</v>
      </c>
      <c r="G15" s="11" t="n">
        <v>3</v>
      </c>
      <c r="H15" s="11" t="n">
        <v>4</v>
      </c>
      <c r="I15" s="11" t="n">
        <v>5</v>
      </c>
    </row>
    <row r="16" customFormat="false" ht="15" hidden="false" customHeight="false" outlineLevel="0" collapsed="false">
      <c r="B16" s="5" t="s">
        <v>92</v>
      </c>
      <c r="C16" s="10" t="s">
        <v>93</v>
      </c>
      <c r="D16" s="11" t="n">
        <v>4</v>
      </c>
      <c r="E16" s="11" t="n">
        <v>0</v>
      </c>
      <c r="F16" s="11" t="n">
        <v>1</v>
      </c>
      <c r="G16" s="11" t="n">
        <v>1</v>
      </c>
      <c r="H16" s="11" t="n">
        <v>2</v>
      </c>
      <c r="I16" s="11" t="n">
        <v>3</v>
      </c>
    </row>
    <row r="17" customFormat="false" ht="15" hidden="false" customHeight="false" outlineLevel="0" collapsed="false">
      <c r="C17" s="12" t="s">
        <v>94</v>
      </c>
      <c r="D17" s="7" t="n">
        <f aca="false">SUM(D5:D16)</f>
        <v>100</v>
      </c>
      <c r="E17" s="7" t="n">
        <f aca="false">SUM(E5:E16)</f>
        <v>100</v>
      </c>
      <c r="F17" s="7" t="n">
        <f aca="false">SUM(F5:F16)</f>
        <v>100</v>
      </c>
      <c r="G17" s="7" t="n">
        <f aca="false">SUM(G5:G16)</f>
        <v>100</v>
      </c>
      <c r="H17" s="7" t="n">
        <f aca="false">SUM(H5:H16)</f>
        <v>100</v>
      </c>
      <c r="I17" s="7" t="n">
        <f aca="false">SUM(I5:I16)</f>
        <v>100</v>
      </c>
    </row>
    <row r="19" customFormat="false" ht="15" hidden="false" customHeight="true" outlineLevel="0" collapsed="false">
      <c r="B19" s="4" t="s">
        <v>95</v>
      </c>
      <c r="C19" s="4"/>
      <c r="D19" s="4"/>
    </row>
    <row r="20" customFormat="false" ht="15" hidden="false" customHeight="false" outlineLevel="0" collapsed="false">
      <c r="B20" s="10" t="s">
        <v>96</v>
      </c>
      <c r="C20" s="10" t="s">
        <v>97</v>
      </c>
      <c r="D20" s="11" t="n">
        <v>1</v>
      </c>
    </row>
    <row r="21" customFormat="false" ht="15" hidden="false" customHeight="false" outlineLevel="0" collapsed="false">
      <c r="B21" s="10" t="s">
        <v>98</v>
      </c>
      <c r="C21" s="10" t="s">
        <v>99</v>
      </c>
      <c r="D21" s="11" t="n">
        <v>2</v>
      </c>
    </row>
    <row r="22" customFormat="false" ht="15" hidden="false" customHeight="false" outlineLevel="0" collapsed="false">
      <c r="B22" s="10" t="s">
        <v>100</v>
      </c>
      <c r="C22" s="10" t="s">
        <v>101</v>
      </c>
      <c r="D22" s="11" t="n">
        <v>3</v>
      </c>
    </row>
    <row r="23" customFormat="false" ht="15" hidden="false" customHeight="false" outlineLevel="0" collapsed="false">
      <c r="B23" s="10" t="s">
        <v>102</v>
      </c>
      <c r="C23" s="10" t="s">
        <v>103</v>
      </c>
      <c r="D23" s="11" t="n">
        <v>4</v>
      </c>
    </row>
    <row r="24" customFormat="false" ht="15" hidden="false" customHeight="false" outlineLevel="0" collapsed="false">
      <c r="B24" s="10" t="s">
        <v>104</v>
      </c>
      <c r="C24" s="10" t="s">
        <v>105</v>
      </c>
      <c r="D24" s="11" t="n">
        <v>5</v>
      </c>
    </row>
  </sheetData>
  <mergeCells count="2">
    <mergeCell ref="B2:I2"/>
    <mergeCell ref="B19:D1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H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7"/>
    <col collapsed="false" customWidth="true" hidden="false" outlineLevel="0" max="3" min="3" style="0" width="40"/>
    <col collapsed="false" customWidth="true" hidden="false" outlineLevel="0" max="4" min="4" style="0" width="62"/>
    <col collapsed="false" customWidth="true" hidden="false" outlineLevel="0" max="8" min="5" style="0" width="18"/>
  </cols>
  <sheetData>
    <row r="2" customFormat="false" ht="30" hidden="false" customHeight="true" outlineLevel="0" collapsed="false">
      <c r="B2" s="1" t="s">
        <v>106</v>
      </c>
      <c r="C2" s="1"/>
      <c r="D2" s="1"/>
      <c r="E2" s="1"/>
      <c r="F2" s="1"/>
      <c r="G2" s="1"/>
      <c r="H2" s="1"/>
    </row>
    <row r="4" customFormat="false" ht="30" hidden="false" customHeight="true" outlineLevel="0" collapsed="false">
      <c r="B4" s="9" t="s">
        <v>107</v>
      </c>
      <c r="C4" s="9" t="s">
        <v>108</v>
      </c>
      <c r="D4" s="9" t="s">
        <v>109</v>
      </c>
      <c r="E4" s="9" t="str">
        <f aca="false">Setup!C20</f>
        <v>Example Vendor B</v>
      </c>
      <c r="F4" s="9" t="str">
        <f aca="false">Setup!C21</f>
        <v>Example Vendor C</v>
      </c>
      <c r="G4" s="9" t="str">
        <f aca="false">Setup!C22</f>
        <v>Example Vendor D</v>
      </c>
      <c r="H4" s="9" t="n">
        <f aca="false">Setup!C23</f>
        <v>0</v>
      </c>
    </row>
    <row r="5" customFormat="false" ht="45.75" hidden="false" customHeight="true" outlineLevel="0" collapsed="false">
      <c r="B5" s="5" t="s">
        <v>110</v>
      </c>
      <c r="C5" s="3" t="s">
        <v>111</v>
      </c>
      <c r="D5" s="3" t="s">
        <v>112</v>
      </c>
      <c r="E5" s="6" t="s">
        <v>113</v>
      </c>
      <c r="F5" s="6" t="s">
        <v>113</v>
      </c>
      <c r="G5" s="6" t="s">
        <v>113</v>
      </c>
      <c r="H5" s="6" t="s">
        <v>113</v>
      </c>
    </row>
    <row r="6" customFormat="false" ht="45.75" hidden="false" customHeight="true" outlineLevel="0" collapsed="false">
      <c r="B6" s="5" t="s">
        <v>114</v>
      </c>
      <c r="C6" s="3" t="s">
        <v>115</v>
      </c>
      <c r="D6" s="3" t="s">
        <v>116</v>
      </c>
      <c r="E6" s="6"/>
      <c r="F6" s="6"/>
      <c r="G6" s="6"/>
      <c r="H6" s="6"/>
    </row>
    <row r="7" customFormat="false" ht="45.75" hidden="false" customHeight="true" outlineLevel="0" collapsed="false">
      <c r="B7" s="5" t="s">
        <v>117</v>
      </c>
      <c r="C7" s="3" t="s">
        <v>118</v>
      </c>
      <c r="D7" s="3" t="s">
        <v>119</v>
      </c>
      <c r="E7" s="6"/>
      <c r="F7" s="6"/>
      <c r="G7" s="6"/>
      <c r="H7" s="6"/>
    </row>
    <row r="8" customFormat="false" ht="45.75" hidden="false" customHeight="true" outlineLevel="0" collapsed="false">
      <c r="B8" s="5" t="s">
        <v>120</v>
      </c>
      <c r="C8" s="3" t="s">
        <v>121</v>
      </c>
      <c r="D8" s="3" t="s">
        <v>122</v>
      </c>
      <c r="E8" s="6"/>
      <c r="F8" s="6"/>
      <c r="G8" s="6"/>
      <c r="H8" s="6"/>
    </row>
    <row r="9" customFormat="false" ht="45.75" hidden="false" customHeight="true" outlineLevel="0" collapsed="false">
      <c r="B9" s="5" t="s">
        <v>123</v>
      </c>
      <c r="C9" s="3" t="s">
        <v>124</v>
      </c>
      <c r="D9" s="3" t="s">
        <v>125</v>
      </c>
      <c r="E9" s="6"/>
      <c r="F9" s="6"/>
      <c r="G9" s="6"/>
      <c r="H9" s="6"/>
    </row>
    <row r="10" customFormat="false" ht="45.75" hidden="false" customHeight="true" outlineLevel="0" collapsed="false">
      <c r="B10" s="5" t="s">
        <v>126</v>
      </c>
      <c r="C10" s="3" t="s">
        <v>127</v>
      </c>
      <c r="D10" s="3" t="s">
        <v>128</v>
      </c>
      <c r="E10" s="6"/>
      <c r="F10" s="6"/>
      <c r="G10" s="6"/>
      <c r="H10" s="6"/>
    </row>
    <row r="11" customFormat="false" ht="45.75" hidden="false" customHeight="true" outlineLevel="0" collapsed="false">
      <c r="B11" s="5" t="s">
        <v>129</v>
      </c>
      <c r="C11" s="3" t="s">
        <v>130</v>
      </c>
      <c r="D11" s="3" t="s">
        <v>131</v>
      </c>
      <c r="E11" s="6"/>
      <c r="F11" s="6"/>
      <c r="G11" s="6"/>
      <c r="H11" s="6"/>
    </row>
    <row r="12" customFormat="false" ht="45.75" hidden="false" customHeight="true" outlineLevel="0" collapsed="false">
      <c r="B12" s="5" t="s">
        <v>132</v>
      </c>
      <c r="C12" s="3" t="s">
        <v>133</v>
      </c>
      <c r="D12" s="3" t="s">
        <v>134</v>
      </c>
      <c r="E12" s="6"/>
      <c r="F12" s="6"/>
      <c r="G12" s="6"/>
      <c r="H12" s="6"/>
    </row>
    <row r="13" customFormat="false" ht="45.75" hidden="false" customHeight="true" outlineLevel="0" collapsed="false">
      <c r="B13" s="5" t="s">
        <v>135</v>
      </c>
      <c r="C13" s="3" t="s">
        <v>136</v>
      </c>
      <c r="D13" s="3" t="s">
        <v>137</v>
      </c>
      <c r="E13" s="6"/>
      <c r="F13" s="6"/>
      <c r="G13" s="6"/>
      <c r="H13" s="6"/>
    </row>
    <row r="14" customFormat="false" ht="45.75" hidden="false" customHeight="true" outlineLevel="0" collapsed="false">
      <c r="B14" s="5" t="s">
        <v>138</v>
      </c>
      <c r="C14" s="3" t="s">
        <v>139</v>
      </c>
      <c r="D14" s="3" t="s">
        <v>140</v>
      </c>
      <c r="E14" s="6"/>
      <c r="F14" s="6"/>
      <c r="G14" s="6"/>
      <c r="H14" s="6"/>
    </row>
    <row r="15" customFormat="false" ht="45.75" hidden="false" customHeight="true" outlineLevel="0" collapsed="false">
      <c r="B15" s="5" t="s">
        <v>141</v>
      </c>
      <c r="C15" s="3" t="s">
        <v>142</v>
      </c>
      <c r="D15" s="3" t="s">
        <v>143</v>
      </c>
      <c r="E15" s="6"/>
      <c r="F15" s="6"/>
      <c r="G15" s="6"/>
      <c r="H15" s="6"/>
    </row>
    <row r="16" customFormat="false" ht="45.75" hidden="false" customHeight="true" outlineLevel="0" collapsed="false">
      <c r="B16" s="5" t="s">
        <v>144</v>
      </c>
      <c r="C16" s="3" t="s">
        <v>145</v>
      </c>
      <c r="D16" s="3" t="s">
        <v>146</v>
      </c>
      <c r="E16" s="6"/>
      <c r="F16" s="6"/>
      <c r="G16" s="6"/>
      <c r="H16" s="6"/>
    </row>
    <row r="18" customFormat="false" ht="23.85" hidden="false" customHeight="false" outlineLevel="0" collapsed="false">
      <c r="C18" s="13" t="s">
        <v>147</v>
      </c>
      <c r="D18" s="3" t="s">
        <v>148</v>
      </c>
      <c r="E18" s="14" t="str">
        <f aca="false">IF(COUNTIF(E5:E16,"FAIL")&gt;0,"EXCLUDED","PROCEED")</f>
        <v>PROCEED</v>
      </c>
      <c r="F18" s="14" t="str">
        <f aca="false">IF(COUNTIF(F5:F16,"FAIL")&gt;0,"EXCLUDED","PROCEED")</f>
        <v>PROCEED</v>
      </c>
      <c r="G18" s="14" t="str">
        <f aca="false">IF(COUNTIF(G5:G16,"FAIL")&gt;0,"EXCLUDED","PROCEED")</f>
        <v>PROCEED</v>
      </c>
      <c r="H18" s="14" t="str">
        <f aca="false">IF(COUNTIF(H5:H16,"FAIL")&gt;0,"EXCLUDED","PROCEED")</f>
        <v>PROCEED</v>
      </c>
    </row>
  </sheetData>
  <mergeCells count="1">
    <mergeCell ref="B2:H2"/>
  </mergeCells>
  <conditionalFormatting sqref="E18:H18">
    <cfRule type="cellIs" priority="2" operator="equal" aboveAverage="0" equalAverage="0" bottom="0" percent="0" rank="0" text="" dxfId="0">
      <formula>"EXCLUDED"</formula>
    </cfRule>
    <cfRule type="cellIs" priority="3" operator="equal" aboveAverage="0" equalAverage="0" bottom="0" percent="0" rank="0" text="" dxfId="1">
      <formula>"PROCEED"</formula>
    </cfRule>
  </conditionalFormatting>
  <conditionalFormatting sqref="E5:H16">
    <cfRule type="cellIs" priority="4" operator="equal" aboveAverage="0" equalAverage="0" bottom="0" percent="0" rank="0" text="" dxfId="0">
      <formula>"FAIL"</formula>
    </cfRule>
  </conditionalFormatting>
  <dataValidations count="1">
    <dataValidation allowBlank="true" errorStyle="stop" operator="between" showDropDown="false" showErrorMessage="false" showInputMessage="false" sqref="E5:H16" type="list">
      <formula1>"PASS,FAIL,NOT ASSESSED"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T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7"/>
    <col collapsed="false" customWidth="true" hidden="false" outlineLevel="0" max="3" min="3" style="0" width="40"/>
    <col collapsed="false" customWidth="true" hidden="false" outlineLevel="0" max="4" min="4" style="0" width="9"/>
    <col collapsed="false" customWidth="true" hidden="false" outlineLevel="0" max="20" min="5" style="0" width="10"/>
  </cols>
  <sheetData>
    <row r="2" customFormat="false" ht="30" hidden="false" customHeight="true" outlineLevel="0" collapsed="false">
      <c r="B2" s="1" t="s">
        <v>149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customFormat="false" ht="19.5" hidden="false" customHeight="true" outlineLevel="0" collapsed="false">
      <c r="E3" s="15" t="str">
        <f aca="false">Setup!C20</f>
        <v>Example Vendor B</v>
      </c>
      <c r="F3" s="15"/>
      <c r="G3" s="15"/>
      <c r="H3" s="15"/>
      <c r="I3" s="15" t="str">
        <f aca="false">Setup!C21</f>
        <v>Example Vendor C</v>
      </c>
      <c r="J3" s="15"/>
      <c r="K3" s="15"/>
      <c r="L3" s="15"/>
      <c r="M3" s="15" t="str">
        <f aca="false">Setup!C22</f>
        <v>Example Vendor D</v>
      </c>
      <c r="N3" s="15"/>
      <c r="O3" s="15"/>
      <c r="P3" s="15"/>
      <c r="Q3" s="15" t="n">
        <f aca="false">Setup!C23</f>
        <v>0</v>
      </c>
      <c r="R3" s="15"/>
      <c r="S3" s="15"/>
      <c r="T3" s="15"/>
    </row>
    <row r="4" customFormat="false" ht="33.75" hidden="false" customHeight="true" outlineLevel="0" collapsed="false">
      <c r="B4" s="9" t="s">
        <v>63</v>
      </c>
      <c r="C4" s="9" t="s">
        <v>64</v>
      </c>
      <c r="D4" s="9" t="s">
        <v>150</v>
      </c>
      <c r="E4" s="9" t="s">
        <v>151</v>
      </c>
      <c r="F4" s="9" t="s">
        <v>152</v>
      </c>
      <c r="G4" s="9" t="s">
        <v>153</v>
      </c>
      <c r="H4" s="9" t="s">
        <v>154</v>
      </c>
      <c r="I4" s="9" t="s">
        <v>151</v>
      </c>
      <c r="J4" s="9" t="s">
        <v>152</v>
      </c>
      <c r="K4" s="9" t="s">
        <v>153</v>
      </c>
      <c r="L4" s="9" t="s">
        <v>154</v>
      </c>
      <c r="M4" s="9" t="s">
        <v>151</v>
      </c>
      <c r="N4" s="9" t="s">
        <v>152</v>
      </c>
      <c r="O4" s="9" t="s">
        <v>153</v>
      </c>
      <c r="P4" s="9" t="s">
        <v>154</v>
      </c>
      <c r="Q4" s="9" t="s">
        <v>151</v>
      </c>
      <c r="R4" s="9" t="s">
        <v>152</v>
      </c>
      <c r="S4" s="9" t="s">
        <v>153</v>
      </c>
      <c r="T4" s="9" t="s">
        <v>154</v>
      </c>
    </row>
    <row r="5" customFormat="false" ht="18" hidden="false" customHeight="true" outlineLevel="0" collapsed="false">
      <c r="B5" s="16" t="s">
        <v>70</v>
      </c>
      <c r="C5" s="10" t="s">
        <v>71</v>
      </c>
      <c r="D5" s="7" t="n">
        <f aca="false">INDEX('Weights Reference'!$D5:$I5,MATCH(Setup!$C$5,'Weights Reference'!$D$4:$I$4,0))</f>
        <v>10</v>
      </c>
      <c r="E5" s="6" t="n">
        <v>3</v>
      </c>
      <c r="F5" s="6" t="s">
        <v>98</v>
      </c>
      <c r="G5" s="7" t="n">
        <f aca="false">IF(OR(E5="",F5=""),"",MIN(E5,IFERROR(INDEX('Weights Reference'!$D$20:$D$24,MATCH(F5,'Weights Reference'!$B$20:$B$24,0)),0)))</f>
        <v>2</v>
      </c>
      <c r="H5" s="7" t="n">
        <f aca="false">IF(G5="","",G5*$D5)</f>
        <v>20</v>
      </c>
      <c r="I5" s="6" t="n">
        <v>3</v>
      </c>
      <c r="J5" s="6" t="s">
        <v>98</v>
      </c>
      <c r="K5" s="7" t="n">
        <f aca="false">IF(OR(I5="",J5=""),"",MIN(I5,IFERROR(INDEX('Weights Reference'!$D$20:$D$24,MATCH(J5,'Weights Reference'!$B$20:$B$24,0)),0)))</f>
        <v>2</v>
      </c>
      <c r="L5" s="7" t="n">
        <f aca="false">IF(K5="","",K5*$D5)</f>
        <v>20</v>
      </c>
      <c r="M5" s="6" t="n">
        <v>3</v>
      </c>
      <c r="N5" s="6" t="s">
        <v>98</v>
      </c>
      <c r="O5" s="7" t="n">
        <f aca="false">IF(OR(M5="",N5=""),"",MIN(M5,IFERROR(INDEX('Weights Reference'!$D$20:$D$24,MATCH(N5,'Weights Reference'!$B$20:$B$24,0)),0)))</f>
        <v>2</v>
      </c>
      <c r="P5" s="7" t="n">
        <f aca="false">IF(O5="","",O5*$D5)</f>
        <v>20</v>
      </c>
      <c r="Q5" s="6" t="n">
        <v>3</v>
      </c>
      <c r="R5" s="6" t="s">
        <v>98</v>
      </c>
      <c r="S5" s="7" t="n">
        <f aca="false">IF(OR(Q5="",R5=""),"",MIN(Q5,IFERROR(INDEX('Weights Reference'!$D$20:$D$24,MATCH(R5,'Weights Reference'!$B$20:$B$24,0)),0)))</f>
        <v>2</v>
      </c>
      <c r="T5" s="7" t="n">
        <f aca="false">IF(S5="","",S5*$D5)</f>
        <v>20</v>
      </c>
    </row>
    <row r="6" customFormat="false" ht="18" hidden="false" customHeight="true" outlineLevel="0" collapsed="false">
      <c r="B6" s="16" t="s">
        <v>72</v>
      </c>
      <c r="C6" s="10" t="s">
        <v>73</v>
      </c>
      <c r="D6" s="7" t="n">
        <f aca="false">INDEX('Weights Reference'!$D6:$I6,MATCH(Setup!$C$5,'Weights Reference'!$D$4:$I$4,0))</f>
        <v>9</v>
      </c>
      <c r="E6" s="6"/>
      <c r="F6" s="6"/>
      <c r="G6" s="7" t="str">
        <f aca="false">IF(OR(E6="",F6=""),"",MIN(E6,IFERROR(INDEX('Weights Reference'!$D$20:$D$24,MATCH(F6,'Weights Reference'!$B$20:$B$24,0)),0)))</f>
        <v/>
      </c>
      <c r="H6" s="7" t="str">
        <f aca="false">IF(G6="","",G6*$D6)</f>
        <v/>
      </c>
      <c r="I6" s="6"/>
      <c r="J6" s="6"/>
      <c r="K6" s="7" t="str">
        <f aca="false">IF(OR(I6="",J6=""),"",MIN(I6,IFERROR(INDEX('Weights Reference'!$D$20:$D$24,MATCH(J6,'Weights Reference'!$B$20:$B$24,0)),0)))</f>
        <v/>
      </c>
      <c r="L6" s="7" t="str">
        <f aca="false">IF(K6="","",K6*$D6)</f>
        <v/>
      </c>
      <c r="M6" s="6"/>
      <c r="N6" s="6"/>
      <c r="O6" s="7" t="str">
        <f aca="false">IF(OR(M6="",N6=""),"",MIN(M6,IFERROR(INDEX('Weights Reference'!$D$20:$D$24,MATCH(N6,'Weights Reference'!$B$20:$B$24,0)),0)))</f>
        <v/>
      </c>
      <c r="P6" s="7" t="str">
        <f aca="false">IF(O6="","",O6*$D6)</f>
        <v/>
      </c>
      <c r="Q6" s="6"/>
      <c r="R6" s="6"/>
      <c r="S6" s="7" t="str">
        <f aca="false">IF(OR(Q6="",R6=""),"",MIN(Q6,IFERROR(INDEX('Weights Reference'!$D$20:$D$24,MATCH(R6,'Weights Reference'!$B$20:$B$24,0)),0)))</f>
        <v/>
      </c>
      <c r="T6" s="7" t="str">
        <f aca="false">IF(S6="","",S6*$D6)</f>
        <v/>
      </c>
    </row>
    <row r="7" customFormat="false" ht="18" hidden="false" customHeight="true" outlineLevel="0" collapsed="false">
      <c r="B7" s="16" t="s">
        <v>74</v>
      </c>
      <c r="C7" s="10" t="s">
        <v>75</v>
      </c>
      <c r="D7" s="7" t="n">
        <f aca="false">INDEX('Weights Reference'!$D7:$I7,MATCH(Setup!$C$5,'Weights Reference'!$D$4:$I$4,0))</f>
        <v>5</v>
      </c>
      <c r="E7" s="6"/>
      <c r="F7" s="6"/>
      <c r="G7" s="7" t="str">
        <f aca="false">IF(OR(E7="",F7=""),"",MIN(E7,IFERROR(INDEX('Weights Reference'!$D$20:$D$24,MATCH(F7,'Weights Reference'!$B$20:$B$24,0)),0)))</f>
        <v/>
      </c>
      <c r="H7" s="7" t="str">
        <f aca="false">IF(G7="","",G7*$D7)</f>
        <v/>
      </c>
      <c r="I7" s="6"/>
      <c r="J7" s="6"/>
      <c r="K7" s="7" t="str">
        <f aca="false">IF(OR(I7="",J7=""),"",MIN(I7,IFERROR(INDEX('Weights Reference'!$D$20:$D$24,MATCH(J7,'Weights Reference'!$B$20:$B$24,0)),0)))</f>
        <v/>
      </c>
      <c r="L7" s="7" t="str">
        <f aca="false">IF(K7="","",K7*$D7)</f>
        <v/>
      </c>
      <c r="M7" s="6"/>
      <c r="N7" s="6"/>
      <c r="O7" s="7" t="str">
        <f aca="false">IF(OR(M7="",N7=""),"",MIN(M7,IFERROR(INDEX('Weights Reference'!$D$20:$D$24,MATCH(N7,'Weights Reference'!$B$20:$B$24,0)),0)))</f>
        <v/>
      </c>
      <c r="P7" s="7" t="str">
        <f aca="false">IF(O7="","",O7*$D7)</f>
        <v/>
      </c>
      <c r="Q7" s="6"/>
      <c r="R7" s="6"/>
      <c r="S7" s="7" t="str">
        <f aca="false">IF(OR(Q7="",R7=""),"",MIN(Q7,IFERROR(INDEX('Weights Reference'!$D$20:$D$24,MATCH(R7,'Weights Reference'!$B$20:$B$24,0)),0)))</f>
        <v/>
      </c>
      <c r="T7" s="7" t="str">
        <f aca="false">IF(S7="","",S7*$D7)</f>
        <v/>
      </c>
    </row>
    <row r="8" customFormat="false" ht="18" hidden="false" customHeight="true" outlineLevel="0" collapsed="false">
      <c r="B8" s="16" t="s">
        <v>76</v>
      </c>
      <c r="C8" s="10" t="s">
        <v>77</v>
      </c>
      <c r="D8" s="7" t="n">
        <f aca="false">INDEX('Weights Reference'!$D8:$I8,MATCH(Setup!$C$5,'Weights Reference'!$D$4:$I$4,0))</f>
        <v>15</v>
      </c>
      <c r="E8" s="6"/>
      <c r="F8" s="6"/>
      <c r="G8" s="7" t="str">
        <f aca="false">IF(OR(E8="",F8=""),"",MIN(E8,IFERROR(INDEX('Weights Reference'!$D$20:$D$24,MATCH(F8,'Weights Reference'!$B$20:$B$24,0)),0)))</f>
        <v/>
      </c>
      <c r="H8" s="7" t="str">
        <f aca="false">IF(G8="","",G8*$D8)</f>
        <v/>
      </c>
      <c r="I8" s="6"/>
      <c r="J8" s="6"/>
      <c r="K8" s="7" t="str">
        <f aca="false">IF(OR(I8="",J8=""),"",MIN(I8,IFERROR(INDEX('Weights Reference'!$D$20:$D$24,MATCH(J8,'Weights Reference'!$B$20:$B$24,0)),0)))</f>
        <v/>
      </c>
      <c r="L8" s="7" t="str">
        <f aca="false">IF(K8="","",K8*$D8)</f>
        <v/>
      </c>
      <c r="M8" s="6"/>
      <c r="N8" s="6"/>
      <c r="O8" s="7" t="str">
        <f aca="false">IF(OR(M8="",N8=""),"",MIN(M8,IFERROR(INDEX('Weights Reference'!$D$20:$D$24,MATCH(N8,'Weights Reference'!$B$20:$B$24,0)),0)))</f>
        <v/>
      </c>
      <c r="P8" s="7" t="str">
        <f aca="false">IF(O8="","",O8*$D8)</f>
        <v/>
      </c>
      <c r="Q8" s="6"/>
      <c r="R8" s="6"/>
      <c r="S8" s="7" t="str">
        <f aca="false">IF(OR(Q8="",R8=""),"",MIN(Q8,IFERROR(INDEX('Weights Reference'!$D$20:$D$24,MATCH(R8,'Weights Reference'!$B$20:$B$24,0)),0)))</f>
        <v/>
      </c>
      <c r="T8" s="7" t="str">
        <f aca="false">IF(S8="","",S8*$D8)</f>
        <v/>
      </c>
    </row>
    <row r="9" customFormat="false" ht="18" hidden="false" customHeight="true" outlineLevel="0" collapsed="false">
      <c r="B9" s="16" t="s">
        <v>78</v>
      </c>
      <c r="C9" s="10" t="s">
        <v>79</v>
      </c>
      <c r="D9" s="7" t="n">
        <f aca="false">INDEX('Weights Reference'!$D9:$I9,MATCH(Setup!$C$5,'Weights Reference'!$D$4:$I$4,0))</f>
        <v>13</v>
      </c>
      <c r="E9" s="6"/>
      <c r="F9" s="6"/>
      <c r="G9" s="7" t="str">
        <f aca="false">IF(OR(E9="",F9=""),"",MIN(E9,IFERROR(INDEX('Weights Reference'!$D$20:$D$24,MATCH(F9,'Weights Reference'!$B$20:$B$24,0)),0)))</f>
        <v/>
      </c>
      <c r="H9" s="7" t="str">
        <f aca="false">IF(G9="","",G9*$D9)</f>
        <v/>
      </c>
      <c r="I9" s="6"/>
      <c r="J9" s="6"/>
      <c r="K9" s="7" t="str">
        <f aca="false">IF(OR(I9="",J9=""),"",MIN(I9,IFERROR(INDEX('Weights Reference'!$D$20:$D$24,MATCH(J9,'Weights Reference'!$B$20:$B$24,0)),0)))</f>
        <v/>
      </c>
      <c r="L9" s="7" t="str">
        <f aca="false">IF(K9="","",K9*$D9)</f>
        <v/>
      </c>
      <c r="M9" s="6"/>
      <c r="N9" s="6"/>
      <c r="O9" s="7" t="str">
        <f aca="false">IF(OR(M9="",N9=""),"",MIN(M9,IFERROR(INDEX('Weights Reference'!$D$20:$D$24,MATCH(N9,'Weights Reference'!$B$20:$B$24,0)),0)))</f>
        <v/>
      </c>
      <c r="P9" s="7" t="str">
        <f aca="false">IF(O9="","",O9*$D9)</f>
        <v/>
      </c>
      <c r="Q9" s="6"/>
      <c r="R9" s="6"/>
      <c r="S9" s="7" t="str">
        <f aca="false">IF(OR(Q9="",R9=""),"",MIN(Q9,IFERROR(INDEX('Weights Reference'!$D$20:$D$24,MATCH(R9,'Weights Reference'!$B$20:$B$24,0)),0)))</f>
        <v/>
      </c>
      <c r="T9" s="7" t="str">
        <f aca="false">IF(S9="","",S9*$D9)</f>
        <v/>
      </c>
    </row>
    <row r="10" customFormat="false" ht="18" hidden="false" customHeight="true" outlineLevel="0" collapsed="false">
      <c r="B10" s="16" t="s">
        <v>80</v>
      </c>
      <c r="C10" s="10" t="s">
        <v>81</v>
      </c>
      <c r="D10" s="7" t="n">
        <f aca="false">INDEX('Weights Reference'!$D10:$I10,MATCH(Setup!$C$5,'Weights Reference'!$D$4:$I$4,0))</f>
        <v>5</v>
      </c>
      <c r="E10" s="6"/>
      <c r="F10" s="6"/>
      <c r="G10" s="7" t="str">
        <f aca="false">IF(OR(E10="",F10=""),"",MIN(E10,IFERROR(INDEX('Weights Reference'!$D$20:$D$24,MATCH(F10,'Weights Reference'!$B$20:$B$24,0)),0)))</f>
        <v/>
      </c>
      <c r="H10" s="7" t="str">
        <f aca="false">IF(G10="","",G10*$D10)</f>
        <v/>
      </c>
      <c r="I10" s="6"/>
      <c r="J10" s="6"/>
      <c r="K10" s="7" t="str">
        <f aca="false">IF(OR(I10="",J10=""),"",MIN(I10,IFERROR(INDEX('Weights Reference'!$D$20:$D$24,MATCH(J10,'Weights Reference'!$B$20:$B$24,0)),0)))</f>
        <v/>
      </c>
      <c r="L10" s="7" t="str">
        <f aca="false">IF(K10="","",K10*$D10)</f>
        <v/>
      </c>
      <c r="M10" s="6"/>
      <c r="N10" s="6"/>
      <c r="O10" s="7" t="str">
        <f aca="false">IF(OR(M10="",N10=""),"",MIN(M10,IFERROR(INDEX('Weights Reference'!$D$20:$D$24,MATCH(N10,'Weights Reference'!$B$20:$B$24,0)),0)))</f>
        <v/>
      </c>
      <c r="P10" s="7" t="str">
        <f aca="false">IF(O10="","",O10*$D10)</f>
        <v/>
      </c>
      <c r="Q10" s="6"/>
      <c r="R10" s="6"/>
      <c r="S10" s="7" t="str">
        <f aca="false">IF(OR(Q10="",R10=""),"",MIN(Q10,IFERROR(INDEX('Weights Reference'!$D$20:$D$24,MATCH(R10,'Weights Reference'!$B$20:$B$24,0)),0)))</f>
        <v/>
      </c>
      <c r="T10" s="7" t="str">
        <f aca="false">IF(S10="","",S10*$D10)</f>
        <v/>
      </c>
    </row>
    <row r="11" customFormat="false" ht="18" hidden="false" customHeight="true" outlineLevel="0" collapsed="false">
      <c r="B11" s="16" t="s">
        <v>82</v>
      </c>
      <c r="C11" s="10" t="s">
        <v>83</v>
      </c>
      <c r="D11" s="7" t="n">
        <f aca="false">INDEX('Weights Reference'!$D11:$I11,MATCH(Setup!$C$5,'Weights Reference'!$D$4:$I$4,0))</f>
        <v>13</v>
      </c>
      <c r="E11" s="6"/>
      <c r="F11" s="6"/>
      <c r="G11" s="7" t="str">
        <f aca="false">IF(OR(E11="",F11=""),"",MIN(E11,IFERROR(INDEX('Weights Reference'!$D$20:$D$24,MATCH(F11,'Weights Reference'!$B$20:$B$24,0)),0)))</f>
        <v/>
      </c>
      <c r="H11" s="7" t="str">
        <f aca="false">IF(G11="","",G11*$D11)</f>
        <v/>
      </c>
      <c r="I11" s="6"/>
      <c r="J11" s="6"/>
      <c r="K11" s="7" t="str">
        <f aca="false">IF(OR(I11="",J11=""),"",MIN(I11,IFERROR(INDEX('Weights Reference'!$D$20:$D$24,MATCH(J11,'Weights Reference'!$B$20:$B$24,0)),0)))</f>
        <v/>
      </c>
      <c r="L11" s="7" t="str">
        <f aca="false">IF(K11="","",K11*$D11)</f>
        <v/>
      </c>
      <c r="M11" s="6"/>
      <c r="N11" s="6"/>
      <c r="O11" s="7" t="str">
        <f aca="false">IF(OR(M11="",N11=""),"",MIN(M11,IFERROR(INDEX('Weights Reference'!$D$20:$D$24,MATCH(N11,'Weights Reference'!$B$20:$B$24,0)),0)))</f>
        <v/>
      </c>
      <c r="P11" s="7" t="str">
        <f aca="false">IF(O11="","",O11*$D11)</f>
        <v/>
      </c>
      <c r="Q11" s="6"/>
      <c r="R11" s="6"/>
      <c r="S11" s="7" t="str">
        <f aca="false">IF(OR(Q11="",R11=""),"",MIN(Q11,IFERROR(INDEX('Weights Reference'!$D$20:$D$24,MATCH(R11,'Weights Reference'!$B$20:$B$24,0)),0)))</f>
        <v/>
      </c>
      <c r="T11" s="7" t="str">
        <f aca="false">IF(S11="","",S11*$D11)</f>
        <v/>
      </c>
    </row>
    <row r="12" customFormat="false" ht="18" hidden="false" customHeight="true" outlineLevel="0" collapsed="false">
      <c r="B12" s="16" t="s">
        <v>84</v>
      </c>
      <c r="C12" s="10" t="s">
        <v>85</v>
      </c>
      <c r="D12" s="7" t="n">
        <f aca="false">INDEX('Weights Reference'!$D12:$I12,MATCH(Setup!$C$5,'Weights Reference'!$D$4:$I$4,0))</f>
        <v>8</v>
      </c>
      <c r="E12" s="6"/>
      <c r="F12" s="6"/>
      <c r="G12" s="7" t="str">
        <f aca="false">IF(OR(E12="",F12=""),"",MIN(E12,IFERROR(INDEX('Weights Reference'!$D$20:$D$24,MATCH(F12,'Weights Reference'!$B$20:$B$24,0)),0)))</f>
        <v/>
      </c>
      <c r="H12" s="7" t="str">
        <f aca="false">IF(G12="","",G12*$D12)</f>
        <v/>
      </c>
      <c r="I12" s="6"/>
      <c r="J12" s="6"/>
      <c r="K12" s="7" t="str">
        <f aca="false">IF(OR(I12="",J12=""),"",MIN(I12,IFERROR(INDEX('Weights Reference'!$D$20:$D$24,MATCH(J12,'Weights Reference'!$B$20:$B$24,0)),0)))</f>
        <v/>
      </c>
      <c r="L12" s="7" t="str">
        <f aca="false">IF(K12="","",K12*$D12)</f>
        <v/>
      </c>
      <c r="M12" s="6"/>
      <c r="N12" s="6"/>
      <c r="O12" s="7" t="str">
        <f aca="false">IF(OR(M12="",N12=""),"",MIN(M12,IFERROR(INDEX('Weights Reference'!$D$20:$D$24,MATCH(N12,'Weights Reference'!$B$20:$B$24,0)),0)))</f>
        <v/>
      </c>
      <c r="P12" s="7" t="str">
        <f aca="false">IF(O12="","",O12*$D12)</f>
        <v/>
      </c>
      <c r="Q12" s="6"/>
      <c r="R12" s="6"/>
      <c r="S12" s="7" t="str">
        <f aca="false">IF(OR(Q12="",R12=""),"",MIN(Q12,IFERROR(INDEX('Weights Reference'!$D$20:$D$24,MATCH(R12,'Weights Reference'!$B$20:$B$24,0)),0)))</f>
        <v/>
      </c>
      <c r="T12" s="7" t="str">
        <f aca="false">IF(S12="","",S12*$D12)</f>
        <v/>
      </c>
    </row>
    <row r="13" customFormat="false" ht="18" hidden="false" customHeight="true" outlineLevel="0" collapsed="false">
      <c r="B13" s="16" t="s">
        <v>86</v>
      </c>
      <c r="C13" s="10" t="s">
        <v>87</v>
      </c>
      <c r="D13" s="7" t="n">
        <f aca="false">INDEX('Weights Reference'!$D13:$I13,MATCH(Setup!$C$5,'Weights Reference'!$D$4:$I$4,0))</f>
        <v>7</v>
      </c>
      <c r="E13" s="6"/>
      <c r="F13" s="6"/>
      <c r="G13" s="7" t="str">
        <f aca="false">IF(OR(E13="",F13=""),"",MIN(E13,IFERROR(INDEX('Weights Reference'!$D$20:$D$24,MATCH(F13,'Weights Reference'!$B$20:$B$24,0)),0)))</f>
        <v/>
      </c>
      <c r="H13" s="7" t="str">
        <f aca="false">IF(G13="","",G13*$D13)</f>
        <v/>
      </c>
      <c r="I13" s="6"/>
      <c r="J13" s="6"/>
      <c r="K13" s="7" t="str">
        <f aca="false">IF(OR(I13="",J13=""),"",MIN(I13,IFERROR(INDEX('Weights Reference'!$D$20:$D$24,MATCH(J13,'Weights Reference'!$B$20:$B$24,0)),0)))</f>
        <v/>
      </c>
      <c r="L13" s="7" t="str">
        <f aca="false">IF(K13="","",K13*$D13)</f>
        <v/>
      </c>
      <c r="M13" s="6"/>
      <c r="N13" s="6"/>
      <c r="O13" s="7" t="str">
        <f aca="false">IF(OR(M13="",N13=""),"",MIN(M13,IFERROR(INDEX('Weights Reference'!$D$20:$D$24,MATCH(N13,'Weights Reference'!$B$20:$B$24,0)),0)))</f>
        <v/>
      </c>
      <c r="P13" s="7" t="str">
        <f aca="false">IF(O13="","",O13*$D13)</f>
        <v/>
      </c>
      <c r="Q13" s="6"/>
      <c r="R13" s="6"/>
      <c r="S13" s="7" t="str">
        <f aca="false">IF(OR(Q13="",R13=""),"",MIN(Q13,IFERROR(INDEX('Weights Reference'!$D$20:$D$24,MATCH(R13,'Weights Reference'!$B$20:$B$24,0)),0)))</f>
        <v/>
      </c>
      <c r="T13" s="7" t="str">
        <f aca="false">IF(S13="","",S13*$D13)</f>
        <v/>
      </c>
    </row>
    <row r="14" customFormat="false" ht="18" hidden="false" customHeight="true" outlineLevel="0" collapsed="false">
      <c r="B14" s="16" t="s">
        <v>88</v>
      </c>
      <c r="C14" s="10" t="s">
        <v>89</v>
      </c>
      <c r="D14" s="7" t="n">
        <f aca="false">INDEX('Weights Reference'!$D14:$I14,MATCH(Setup!$C$5,'Weights Reference'!$D$4:$I$4,0))</f>
        <v>7</v>
      </c>
      <c r="E14" s="6"/>
      <c r="F14" s="6"/>
      <c r="G14" s="7" t="str">
        <f aca="false">IF(OR(E14="",F14=""),"",MIN(E14,IFERROR(INDEX('Weights Reference'!$D$20:$D$24,MATCH(F14,'Weights Reference'!$B$20:$B$24,0)),0)))</f>
        <v/>
      </c>
      <c r="H14" s="7" t="str">
        <f aca="false">IF(G14="","",G14*$D14)</f>
        <v/>
      </c>
      <c r="I14" s="6"/>
      <c r="J14" s="6"/>
      <c r="K14" s="7" t="str">
        <f aca="false">IF(OR(I14="",J14=""),"",MIN(I14,IFERROR(INDEX('Weights Reference'!$D$20:$D$24,MATCH(J14,'Weights Reference'!$B$20:$B$24,0)),0)))</f>
        <v/>
      </c>
      <c r="L14" s="7" t="str">
        <f aca="false">IF(K14="","",K14*$D14)</f>
        <v/>
      </c>
      <c r="M14" s="6"/>
      <c r="N14" s="6"/>
      <c r="O14" s="7" t="str">
        <f aca="false">IF(OR(M14="",N14=""),"",MIN(M14,IFERROR(INDEX('Weights Reference'!$D$20:$D$24,MATCH(N14,'Weights Reference'!$B$20:$B$24,0)),0)))</f>
        <v/>
      </c>
      <c r="P14" s="7" t="str">
        <f aca="false">IF(O14="","",O14*$D14)</f>
        <v/>
      </c>
      <c r="Q14" s="6"/>
      <c r="R14" s="6"/>
      <c r="S14" s="7" t="str">
        <f aca="false">IF(OR(Q14="",R14=""),"",MIN(Q14,IFERROR(INDEX('Weights Reference'!$D$20:$D$24,MATCH(R14,'Weights Reference'!$B$20:$B$24,0)),0)))</f>
        <v/>
      </c>
      <c r="T14" s="7" t="str">
        <f aca="false">IF(S14="","",S14*$D14)</f>
        <v/>
      </c>
    </row>
    <row r="15" customFormat="false" ht="18" hidden="false" customHeight="true" outlineLevel="0" collapsed="false">
      <c r="B15" s="16" t="s">
        <v>90</v>
      </c>
      <c r="C15" s="10" t="s">
        <v>91</v>
      </c>
      <c r="D15" s="7" t="n">
        <f aca="false">INDEX('Weights Reference'!$D15:$I15,MATCH(Setup!$C$5,'Weights Reference'!$D$4:$I$4,0))</f>
        <v>5</v>
      </c>
      <c r="E15" s="6"/>
      <c r="F15" s="6"/>
      <c r="G15" s="7" t="str">
        <f aca="false">IF(OR(E15="",F15=""),"",MIN(E15,IFERROR(INDEX('Weights Reference'!$D$20:$D$24,MATCH(F15,'Weights Reference'!$B$20:$B$24,0)),0)))</f>
        <v/>
      </c>
      <c r="H15" s="7" t="str">
        <f aca="false">IF(G15="","",G15*$D15)</f>
        <v/>
      </c>
      <c r="I15" s="6"/>
      <c r="J15" s="6"/>
      <c r="K15" s="7" t="str">
        <f aca="false">IF(OR(I15="",J15=""),"",MIN(I15,IFERROR(INDEX('Weights Reference'!$D$20:$D$24,MATCH(J15,'Weights Reference'!$B$20:$B$24,0)),0)))</f>
        <v/>
      </c>
      <c r="L15" s="7" t="str">
        <f aca="false">IF(K15="","",K15*$D15)</f>
        <v/>
      </c>
      <c r="M15" s="6"/>
      <c r="N15" s="6"/>
      <c r="O15" s="7" t="str">
        <f aca="false">IF(OR(M15="",N15=""),"",MIN(M15,IFERROR(INDEX('Weights Reference'!$D$20:$D$24,MATCH(N15,'Weights Reference'!$B$20:$B$24,0)),0)))</f>
        <v/>
      </c>
      <c r="P15" s="7" t="str">
        <f aca="false">IF(O15="","",O15*$D15)</f>
        <v/>
      </c>
      <c r="Q15" s="6"/>
      <c r="R15" s="6"/>
      <c r="S15" s="7" t="str">
        <f aca="false">IF(OR(Q15="",R15=""),"",MIN(Q15,IFERROR(INDEX('Weights Reference'!$D$20:$D$24,MATCH(R15,'Weights Reference'!$B$20:$B$24,0)),0)))</f>
        <v/>
      </c>
      <c r="T15" s="7" t="str">
        <f aca="false">IF(S15="","",S15*$D15)</f>
        <v/>
      </c>
    </row>
    <row r="16" customFormat="false" ht="18" hidden="false" customHeight="true" outlineLevel="0" collapsed="false">
      <c r="B16" s="16" t="s">
        <v>92</v>
      </c>
      <c r="C16" s="10" t="s">
        <v>93</v>
      </c>
      <c r="D16" s="7" t="n">
        <f aca="false">INDEX('Weights Reference'!$D16:$I16,MATCH(Setup!$C$5,'Weights Reference'!$D$4:$I$4,0))</f>
        <v>3</v>
      </c>
      <c r="E16" s="6"/>
      <c r="F16" s="6"/>
      <c r="G16" s="7" t="str">
        <f aca="false">IF(OR(E16="",F16=""),"",MIN(E16,IFERROR(INDEX('Weights Reference'!$D$20:$D$24,MATCH(F16,'Weights Reference'!$B$20:$B$24,0)),0)))</f>
        <v/>
      </c>
      <c r="H16" s="7" t="str">
        <f aca="false">IF(G16="","",G16*$D16)</f>
        <v/>
      </c>
      <c r="I16" s="6"/>
      <c r="J16" s="6"/>
      <c r="K16" s="7" t="str">
        <f aca="false">IF(OR(I16="",J16=""),"",MIN(I16,IFERROR(INDEX('Weights Reference'!$D$20:$D$24,MATCH(J16,'Weights Reference'!$B$20:$B$24,0)),0)))</f>
        <v/>
      </c>
      <c r="L16" s="7" t="str">
        <f aca="false">IF(K16="","",K16*$D16)</f>
        <v/>
      </c>
      <c r="M16" s="6"/>
      <c r="N16" s="6"/>
      <c r="O16" s="7" t="str">
        <f aca="false">IF(OR(M16="",N16=""),"",MIN(M16,IFERROR(INDEX('Weights Reference'!$D$20:$D$24,MATCH(N16,'Weights Reference'!$B$20:$B$24,0)),0)))</f>
        <v/>
      </c>
      <c r="P16" s="7" t="str">
        <f aca="false">IF(O16="","",O16*$D16)</f>
        <v/>
      </c>
      <c r="Q16" s="6"/>
      <c r="R16" s="6"/>
      <c r="S16" s="7" t="str">
        <f aca="false">IF(OR(Q16="",R16=""),"",MIN(Q16,IFERROR(INDEX('Weights Reference'!$D$20:$D$24,MATCH(R16,'Weights Reference'!$B$20:$B$24,0)),0)))</f>
        <v/>
      </c>
      <c r="T16" s="7" t="str">
        <f aca="false">IF(S16="","",S16*$D16)</f>
        <v/>
      </c>
    </row>
    <row r="17" customFormat="false" ht="15" hidden="false" customHeight="false" outlineLevel="0" collapsed="false">
      <c r="C17" s="13" t="s">
        <v>155</v>
      </c>
      <c r="D17" s="7" t="n">
        <f aca="false">SUM(D5:D16)</f>
        <v>100</v>
      </c>
      <c r="E17" s="17"/>
      <c r="F17" s="17"/>
      <c r="G17" s="17"/>
      <c r="H17" s="18" t="n">
        <f aca="false">SUM(H5:H16)</f>
        <v>20</v>
      </c>
      <c r="I17" s="17"/>
      <c r="J17" s="17"/>
      <c r="K17" s="17"/>
      <c r="L17" s="18" t="n">
        <f aca="false">SUM(L5:L16)</f>
        <v>20</v>
      </c>
      <c r="M17" s="17"/>
      <c r="N17" s="17"/>
      <c r="O17" s="17"/>
      <c r="P17" s="18" t="n">
        <f aca="false">SUM(P5:P16)</f>
        <v>20</v>
      </c>
      <c r="Q17" s="17"/>
      <c r="R17" s="17"/>
      <c r="S17" s="17"/>
      <c r="T17" s="18" t="n">
        <f aca="false">SUM(T5:T16)</f>
        <v>20</v>
      </c>
    </row>
    <row r="18" customFormat="false" ht="15" hidden="false" customHeight="false" outlineLevel="0" collapsed="false">
      <c r="C18" s="12" t="s">
        <v>156</v>
      </c>
      <c r="H18" s="19" t="n">
        <f aca="false">IFERROR(H17/500,0)</f>
        <v>0.04</v>
      </c>
      <c r="L18" s="19" t="n">
        <f aca="false">IFERROR(L17/500,0)</f>
        <v>0.04</v>
      </c>
      <c r="P18" s="19" t="n">
        <f aca="false">IFERROR(P17/500,0)</f>
        <v>0.04</v>
      </c>
      <c r="T18" s="19" t="n">
        <f aca="false">IFERROR(T17/500,0)</f>
        <v>0.04</v>
      </c>
    </row>
    <row r="20" customFormat="false" ht="30" hidden="false" customHeight="true" outlineLevel="0" collapsed="false">
      <c r="B20" s="2" t="s">
        <v>60</v>
      </c>
      <c r="C20" s="8" t="s">
        <v>157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</sheetData>
  <mergeCells count="10">
    <mergeCell ref="B2:T2"/>
    <mergeCell ref="E3:H3"/>
    <mergeCell ref="I3:L3"/>
    <mergeCell ref="M3:P3"/>
    <mergeCell ref="Q3:T3"/>
    <mergeCell ref="E17:G17"/>
    <mergeCell ref="I17:K17"/>
    <mergeCell ref="M17:O17"/>
    <mergeCell ref="Q17:S17"/>
    <mergeCell ref="C20:T20"/>
  </mergeCells>
  <dataValidations count="2">
    <dataValidation allowBlank="true" errorStyle="stop" operator="between" showDropDown="false" showErrorMessage="false" showInputMessage="false" sqref="F5:F16 J5:J16 N5:N16 R5:R16" type="list">
      <formula1>"E0,E1,E2,E3,E4"</formula1>
      <formula2>0</formula2>
    </dataValidation>
    <dataValidation allowBlank="true" errorStyle="stop" operator="between" showDropDown="false" showErrorMessage="false" showInputMessage="false" sqref="E5:E16 I5:I16 M5:M16 Q5:Q16" type="whole">
      <formula1>1</formula1>
      <formula2>5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F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42"/>
    <col collapsed="false" customWidth="true" hidden="false" outlineLevel="0" max="6" min="3" style="0" width="24"/>
  </cols>
  <sheetData>
    <row r="2" customFormat="false" ht="30" hidden="false" customHeight="true" outlineLevel="0" collapsed="false">
      <c r="B2" s="1" t="s">
        <v>158</v>
      </c>
      <c r="C2" s="1"/>
      <c r="D2" s="1"/>
      <c r="E2" s="1"/>
      <c r="F2" s="1"/>
    </row>
    <row r="4" customFormat="false" ht="24" hidden="false" customHeight="true" outlineLevel="0" collapsed="false">
      <c r="B4" s="9" t="s">
        <v>159</v>
      </c>
      <c r="C4" s="9" t="str">
        <f aca="false">Setup!C20</f>
        <v>Example Vendor B</v>
      </c>
      <c r="D4" s="9" t="str">
        <f aca="false">Setup!C21</f>
        <v>Example Vendor C</v>
      </c>
      <c r="E4" s="9" t="str">
        <f aca="false">Setup!C22</f>
        <v>Example Vendor D</v>
      </c>
      <c r="F4" s="9" t="n">
        <f aca="false">Setup!C23</f>
        <v>0</v>
      </c>
    </row>
    <row r="5" customFormat="false" ht="19.5" hidden="false" customHeight="true" outlineLevel="0" collapsed="false">
      <c r="B5" s="20" t="s">
        <v>160</v>
      </c>
      <c r="C5" s="21" t="str">
        <f aca="false">'Hard Gates'!E18</f>
        <v>PROCEED</v>
      </c>
      <c r="D5" s="21" t="str">
        <f aca="false">'Hard Gates'!F18</f>
        <v>PROCEED</v>
      </c>
      <c r="E5" s="21" t="str">
        <f aca="false">'Hard Gates'!G18</f>
        <v>PROCEED</v>
      </c>
      <c r="F5" s="21" t="str">
        <f aca="false">'Hard Gates'!H18</f>
        <v>PROCEED</v>
      </c>
    </row>
    <row r="6" customFormat="false" ht="19.5" hidden="false" customHeight="true" outlineLevel="0" collapsed="false">
      <c r="B6" s="20" t="s">
        <v>161</v>
      </c>
      <c r="C6" s="22" t="n">
        <f aca="false">COUNTIF('Hard Gates'!E5:E16,"FAIL")</f>
        <v>0</v>
      </c>
      <c r="D6" s="22" t="n">
        <f aca="false">COUNTIF('Hard Gates'!F5:F16,"FAIL")</f>
        <v>0</v>
      </c>
      <c r="E6" s="22" t="n">
        <f aca="false">COUNTIF('Hard Gates'!G5:G16,"FAIL")</f>
        <v>0</v>
      </c>
      <c r="F6" s="22" t="n">
        <f aca="false">COUNTIF('Hard Gates'!H5:H16,"FAIL")</f>
        <v>0</v>
      </c>
    </row>
    <row r="7" customFormat="false" ht="19.5" hidden="false" customHeight="true" outlineLevel="0" collapsed="false">
      <c r="B7" s="20" t="s">
        <v>162</v>
      </c>
      <c r="C7" s="22" t="n">
        <f aca="false">Scorecard!H17</f>
        <v>20</v>
      </c>
      <c r="D7" s="22" t="n">
        <f aca="false">Scorecard!L17</f>
        <v>20</v>
      </c>
      <c r="E7" s="22" t="n">
        <f aca="false">Scorecard!P17</f>
        <v>20</v>
      </c>
      <c r="F7" s="22" t="n">
        <f aca="false">Scorecard!T17</f>
        <v>20</v>
      </c>
    </row>
    <row r="8" customFormat="false" ht="19.5" hidden="false" customHeight="true" outlineLevel="0" collapsed="false">
      <c r="B8" s="20" t="s">
        <v>156</v>
      </c>
      <c r="C8" s="19" t="n">
        <f aca="false">IFERROR(Scorecard!H17/500,0)</f>
        <v>0.04</v>
      </c>
      <c r="D8" s="19" t="n">
        <f aca="false">IFERROR(Scorecard!L17/500,0)</f>
        <v>0.04</v>
      </c>
      <c r="E8" s="19" t="n">
        <f aca="false">IFERROR(Scorecard!P17/500,0)</f>
        <v>0.04</v>
      </c>
      <c r="F8" s="19" t="n">
        <f aca="false">IFERROR(Scorecard!T17/500,0)</f>
        <v>0.04</v>
      </c>
    </row>
    <row r="9" customFormat="false" ht="19.5" hidden="false" customHeight="true" outlineLevel="0" collapsed="false">
      <c r="B9" s="20" t="s">
        <v>163</v>
      </c>
      <c r="C9" s="22" t="n">
        <f aca="false">SUM(Scorecard!H5:H7)</f>
        <v>20</v>
      </c>
      <c r="D9" s="22" t="n">
        <f aca="false">SUM(Scorecard!L5:L7)</f>
        <v>20</v>
      </c>
      <c r="E9" s="22" t="n">
        <f aca="false">SUM(Scorecard!P5:P7)</f>
        <v>20</v>
      </c>
      <c r="F9" s="22" t="n">
        <f aca="false">SUM(Scorecard!T5:T7)</f>
        <v>20</v>
      </c>
    </row>
    <row r="10" customFormat="false" ht="19.5" hidden="false" customHeight="true" outlineLevel="0" collapsed="false">
      <c r="B10" s="20" t="s">
        <v>164</v>
      </c>
      <c r="C10" s="22" t="n">
        <f aca="false">SUM(Scorecard!H8:H10)</f>
        <v>0</v>
      </c>
      <c r="D10" s="22" t="n">
        <f aca="false">SUM(Scorecard!L8:L10)</f>
        <v>0</v>
      </c>
      <c r="E10" s="22" t="n">
        <f aca="false">SUM(Scorecard!P8:P10)</f>
        <v>0</v>
      </c>
      <c r="F10" s="22" t="n">
        <f aca="false">SUM(Scorecard!T8:T10)</f>
        <v>0</v>
      </c>
    </row>
    <row r="11" customFormat="false" ht="19.5" hidden="false" customHeight="true" outlineLevel="0" collapsed="false">
      <c r="B11" s="20" t="s">
        <v>165</v>
      </c>
      <c r="C11" s="22" t="n">
        <f aca="false">SUM(Scorecard!H11:H13)</f>
        <v>0</v>
      </c>
      <c r="D11" s="22" t="n">
        <f aca="false">SUM(Scorecard!L11:L13)</f>
        <v>0</v>
      </c>
      <c r="E11" s="22" t="n">
        <f aca="false">SUM(Scorecard!P11:P13)</f>
        <v>0</v>
      </c>
      <c r="F11" s="22" t="n">
        <f aca="false">SUM(Scorecard!T11:T13)</f>
        <v>0</v>
      </c>
    </row>
    <row r="12" customFormat="false" ht="19.5" hidden="false" customHeight="true" outlineLevel="0" collapsed="false">
      <c r="B12" s="20" t="s">
        <v>166</v>
      </c>
      <c r="C12" s="22" t="n">
        <f aca="false">SUM(Scorecard!H14:H16)</f>
        <v>0</v>
      </c>
      <c r="D12" s="22" t="n">
        <f aca="false">SUM(Scorecard!L14:L16)</f>
        <v>0</v>
      </c>
      <c r="E12" s="22" t="n">
        <f aca="false">SUM(Scorecard!P14:P16)</f>
        <v>0</v>
      </c>
      <c r="F12" s="22" t="n">
        <f aca="false">SUM(Scorecard!T14:T16)</f>
        <v>0</v>
      </c>
    </row>
    <row r="13" customFormat="false" ht="19.5" hidden="false" customHeight="true" outlineLevel="0" collapsed="false">
      <c r="B13" s="20" t="s">
        <v>167</v>
      </c>
      <c r="C13" s="22" t="n">
        <f aca="false">COUNTIF(Scorecard!F5:F16,"E0")+COUNTIF(Scorecard!F5:F16,"E1")</f>
        <v>1</v>
      </c>
      <c r="D13" s="22" t="n">
        <f aca="false">COUNTIF(Scorecard!J5:J16,"E0")+COUNTIF(Scorecard!J5:J16,"E1")</f>
        <v>1</v>
      </c>
      <c r="E13" s="22" t="n">
        <f aca="false">COUNTIF(Scorecard!N5:N16,"E0")+COUNTIF(Scorecard!N5:N16,"E1")</f>
        <v>1</v>
      </c>
      <c r="F13" s="22" t="n">
        <f aca="false">COUNTIF(Scorecard!R5:R16,"E0")+COUNTIF(Scorecard!R5:R16,"E1")</f>
        <v>1</v>
      </c>
    </row>
    <row r="14" customFormat="false" ht="19.5" hidden="false" customHeight="true" outlineLevel="0" collapsed="false">
      <c r="B14" s="20" t="s">
        <v>168</v>
      </c>
      <c r="C14" s="22" t="n">
        <f aca="false">12-COUNT(Scorecard!E5:E16)</f>
        <v>11</v>
      </c>
      <c r="D14" s="22" t="n">
        <f aca="false">12-COUNT(Scorecard!I5:I16)</f>
        <v>11</v>
      </c>
      <c r="E14" s="22" t="n">
        <f aca="false">12-COUNT(Scorecard!M5:M16)</f>
        <v>11</v>
      </c>
      <c r="F14" s="22" t="n">
        <f aca="false">12-COUNT(Scorecard!Q5:Q16)</f>
        <v>11</v>
      </c>
    </row>
    <row r="15" customFormat="false" ht="19.5" hidden="false" customHeight="true" outlineLevel="0" collapsed="false">
      <c r="B15" s="20" t="s">
        <v>169</v>
      </c>
      <c r="C15" s="7" t="n">
        <f aca="false">IF('Hard Gates'!E18="EXCLUDED","n/a",RANK(Scorecard!H17,(Scorecard!$H$17~Scorecard!$L$17~Scorecard!$P$17~Scorecard!$T$17)))</f>
        <v>1</v>
      </c>
      <c r="D15" s="7" t="n">
        <f aca="false">IF('Hard Gates'!F18="EXCLUDED","n/a",RANK(Scorecard!L17,(Scorecard!$H$17~Scorecard!$L$17~Scorecard!$P$17~Scorecard!$T$17)))</f>
        <v>1</v>
      </c>
      <c r="E15" s="7" t="n">
        <f aca="false">IF('Hard Gates'!G18="EXCLUDED","n/a",RANK(Scorecard!P17,(Scorecard!$H$17~Scorecard!$L$17~Scorecard!$P$17~Scorecard!$T$17)))</f>
        <v>1</v>
      </c>
      <c r="F15" s="7" t="n">
        <f aca="false">IF('Hard Gates'!H18="EXCLUDED","n/a",RANK(Scorecard!T17,(Scorecard!$H$17~Scorecard!$L$17~Scorecard!$P$17~Scorecard!$T$17)))</f>
        <v>1</v>
      </c>
    </row>
    <row r="17" customFormat="false" ht="15" hidden="false" customHeight="true" outlineLevel="0" collapsed="false">
      <c r="B17" s="4" t="s">
        <v>170</v>
      </c>
      <c r="C17" s="4"/>
      <c r="D17" s="4"/>
      <c r="E17" s="4"/>
      <c r="F17" s="4"/>
    </row>
    <row r="18" customFormat="false" ht="15" hidden="false" customHeight="true" outlineLevel="0" collapsed="false">
      <c r="B18" s="8" t="s">
        <v>171</v>
      </c>
      <c r="C18" s="8"/>
      <c r="D18" s="8"/>
      <c r="E18" s="8"/>
      <c r="F18" s="8"/>
    </row>
    <row r="19" customFormat="false" ht="15" hidden="false" customHeight="true" outlineLevel="0" collapsed="false">
      <c r="B19" s="8" t="s">
        <v>172</v>
      </c>
      <c r="C19" s="8"/>
      <c r="D19" s="8"/>
      <c r="E19" s="8"/>
      <c r="F19" s="8"/>
    </row>
    <row r="20" customFormat="false" ht="15" hidden="false" customHeight="true" outlineLevel="0" collapsed="false">
      <c r="B20" s="8" t="s">
        <v>173</v>
      </c>
      <c r="C20" s="8"/>
      <c r="D20" s="8"/>
      <c r="E20" s="8"/>
      <c r="F20" s="8"/>
    </row>
    <row r="21" customFormat="false" ht="15" hidden="false" customHeight="true" outlineLevel="0" collapsed="false">
      <c r="B21" s="8" t="s">
        <v>174</v>
      </c>
      <c r="C21" s="8"/>
      <c r="D21" s="8"/>
      <c r="E21" s="8"/>
      <c r="F21" s="8"/>
    </row>
    <row r="22" customFormat="false" ht="15" hidden="false" customHeight="true" outlineLevel="0" collapsed="false">
      <c r="B22" s="8" t="s">
        <v>175</v>
      </c>
      <c r="C22" s="8"/>
      <c r="D22" s="8"/>
      <c r="E22" s="8"/>
      <c r="F22" s="8"/>
    </row>
  </sheetData>
  <mergeCells count="7">
    <mergeCell ref="B2:F2"/>
    <mergeCell ref="B17:F17"/>
    <mergeCell ref="B18:F18"/>
    <mergeCell ref="B19:F19"/>
    <mergeCell ref="B20:F20"/>
    <mergeCell ref="B21:F21"/>
    <mergeCell ref="B22:F22"/>
  </mergeCells>
  <conditionalFormatting sqref="C5:F5">
    <cfRule type="cellIs" priority="2" operator="equal" aboveAverage="0" equalAverage="0" bottom="0" percent="0" rank="0" text="" dxfId="0">
      <formula>"EXCLUDED"</formula>
    </cfRule>
    <cfRule type="cellIs" priority="3" operator="equal" aboveAverage="0" equalAverage="0" bottom="0" percent="0" rank="0" text="" dxfId="1">
      <formula>"PROCEED"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H3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10"/>
    <col collapsed="false" customWidth="true" hidden="false" outlineLevel="0" max="3" min="3" style="0" width="34"/>
    <col collapsed="false" customWidth="true" hidden="false" outlineLevel="0" max="4" min="4" style="0" width="12"/>
    <col collapsed="false" customWidth="true" hidden="false" outlineLevel="0" max="5" min="5" style="0" width="34"/>
    <col collapsed="false" customWidth="true" hidden="false" outlineLevel="0" max="6" min="6" style="0" width="30"/>
    <col collapsed="false" customWidth="true" hidden="false" outlineLevel="0" max="7" min="7" style="0" width="13"/>
    <col collapsed="false" customWidth="true" hidden="false" outlineLevel="0" max="8" min="8" style="0" width="18"/>
  </cols>
  <sheetData>
    <row r="2" customFormat="false" ht="30" hidden="false" customHeight="true" outlineLevel="0" collapsed="false">
      <c r="B2" s="1" t="s">
        <v>176</v>
      </c>
      <c r="C2" s="1"/>
      <c r="D2" s="1"/>
      <c r="E2" s="1"/>
      <c r="F2" s="1"/>
      <c r="G2" s="1"/>
      <c r="H2" s="1"/>
    </row>
    <row r="4" customFormat="false" ht="24" hidden="false" customHeight="true" outlineLevel="0" collapsed="false">
      <c r="B4" s="9" t="s">
        <v>177</v>
      </c>
      <c r="C4" s="9" t="s">
        <v>178</v>
      </c>
      <c r="D4" s="9" t="s">
        <v>179</v>
      </c>
      <c r="E4" s="9" t="s">
        <v>180</v>
      </c>
      <c r="F4" s="9" t="s">
        <v>181</v>
      </c>
      <c r="G4" s="9" t="s">
        <v>182</v>
      </c>
      <c r="H4" s="9" t="s">
        <v>183</v>
      </c>
    </row>
    <row r="5" customFormat="false" ht="45.75" hidden="false" customHeight="true" outlineLevel="0" collapsed="false">
      <c r="B5" s="3" t="s">
        <v>51</v>
      </c>
      <c r="C5" s="3" t="s">
        <v>184</v>
      </c>
      <c r="D5" s="3" t="s">
        <v>104</v>
      </c>
      <c r="E5" s="3" t="s">
        <v>185</v>
      </c>
      <c r="F5" s="3" t="s">
        <v>186</v>
      </c>
      <c r="G5" s="3" t="s">
        <v>187</v>
      </c>
      <c r="H5" s="3" t="s">
        <v>188</v>
      </c>
    </row>
    <row r="6" customFormat="false" ht="30" hidden="false" customHeight="true" outlineLevel="0" collapsed="false">
      <c r="B6" s="23"/>
      <c r="C6" s="23"/>
      <c r="D6" s="23"/>
      <c r="E6" s="23"/>
      <c r="F6" s="23"/>
      <c r="G6" s="23"/>
      <c r="H6" s="23"/>
    </row>
    <row r="7" customFormat="false" ht="30" hidden="false" customHeight="true" outlineLevel="0" collapsed="false">
      <c r="B7" s="23"/>
      <c r="C7" s="23"/>
      <c r="D7" s="23"/>
      <c r="E7" s="23"/>
      <c r="F7" s="23"/>
      <c r="G7" s="23"/>
      <c r="H7" s="23"/>
    </row>
    <row r="8" customFormat="false" ht="30" hidden="false" customHeight="true" outlineLevel="0" collapsed="false">
      <c r="B8" s="23"/>
      <c r="C8" s="23"/>
      <c r="D8" s="23"/>
      <c r="E8" s="23"/>
      <c r="F8" s="23"/>
      <c r="G8" s="23"/>
      <c r="H8" s="23"/>
    </row>
    <row r="9" customFormat="false" ht="30" hidden="false" customHeight="true" outlineLevel="0" collapsed="false">
      <c r="B9" s="23"/>
      <c r="C9" s="23"/>
      <c r="D9" s="23"/>
      <c r="E9" s="23"/>
      <c r="F9" s="23"/>
      <c r="G9" s="23"/>
      <c r="H9" s="23"/>
    </row>
    <row r="10" customFormat="false" ht="30" hidden="false" customHeight="true" outlineLevel="0" collapsed="false">
      <c r="B10" s="23"/>
      <c r="C10" s="23"/>
      <c r="D10" s="23"/>
      <c r="E10" s="23"/>
      <c r="F10" s="23"/>
      <c r="G10" s="23"/>
      <c r="H10" s="23"/>
    </row>
    <row r="11" customFormat="false" ht="30" hidden="false" customHeight="true" outlineLevel="0" collapsed="false">
      <c r="B11" s="23"/>
      <c r="C11" s="23"/>
      <c r="D11" s="23"/>
      <c r="E11" s="23"/>
      <c r="F11" s="23"/>
      <c r="G11" s="23"/>
      <c r="H11" s="23"/>
    </row>
    <row r="12" customFormat="false" ht="30" hidden="false" customHeight="true" outlineLevel="0" collapsed="false">
      <c r="B12" s="23"/>
      <c r="C12" s="23"/>
      <c r="D12" s="23"/>
      <c r="E12" s="23"/>
      <c r="F12" s="23"/>
      <c r="G12" s="23"/>
      <c r="H12" s="23"/>
    </row>
    <row r="13" customFormat="false" ht="30" hidden="false" customHeight="true" outlineLevel="0" collapsed="false">
      <c r="B13" s="23"/>
      <c r="C13" s="23"/>
      <c r="D13" s="23"/>
      <c r="E13" s="23"/>
      <c r="F13" s="23"/>
      <c r="G13" s="23"/>
      <c r="H13" s="23"/>
    </row>
    <row r="14" customFormat="false" ht="30" hidden="false" customHeight="true" outlineLevel="0" collapsed="false">
      <c r="B14" s="23"/>
      <c r="C14" s="23"/>
      <c r="D14" s="23"/>
      <c r="E14" s="23"/>
      <c r="F14" s="23"/>
      <c r="G14" s="23"/>
      <c r="H14" s="23"/>
    </row>
    <row r="15" customFormat="false" ht="30" hidden="false" customHeight="true" outlineLevel="0" collapsed="false">
      <c r="B15" s="23"/>
      <c r="C15" s="23"/>
      <c r="D15" s="23"/>
      <c r="E15" s="23"/>
      <c r="F15" s="23"/>
      <c r="G15" s="23"/>
      <c r="H15" s="23"/>
    </row>
    <row r="16" customFormat="false" ht="30" hidden="false" customHeight="true" outlineLevel="0" collapsed="false">
      <c r="B16" s="23"/>
      <c r="C16" s="23"/>
      <c r="D16" s="23"/>
      <c r="E16" s="23"/>
      <c r="F16" s="23"/>
      <c r="G16" s="23"/>
      <c r="H16" s="23"/>
    </row>
    <row r="17" customFormat="false" ht="30" hidden="false" customHeight="true" outlineLevel="0" collapsed="false">
      <c r="B17" s="23"/>
      <c r="C17" s="23"/>
      <c r="D17" s="23"/>
      <c r="E17" s="23"/>
      <c r="F17" s="23"/>
      <c r="G17" s="23"/>
      <c r="H17" s="23"/>
    </row>
    <row r="18" customFormat="false" ht="30" hidden="false" customHeight="true" outlineLevel="0" collapsed="false">
      <c r="B18" s="23"/>
      <c r="C18" s="23"/>
      <c r="D18" s="23"/>
      <c r="E18" s="23"/>
      <c r="F18" s="23"/>
      <c r="G18" s="23"/>
      <c r="H18" s="23"/>
    </row>
    <row r="19" customFormat="false" ht="30" hidden="false" customHeight="true" outlineLevel="0" collapsed="false">
      <c r="B19" s="23"/>
      <c r="C19" s="23"/>
      <c r="D19" s="23"/>
      <c r="E19" s="23"/>
      <c r="F19" s="23"/>
      <c r="G19" s="23"/>
      <c r="H19" s="23"/>
    </row>
    <row r="20" customFormat="false" ht="30" hidden="false" customHeight="true" outlineLevel="0" collapsed="false">
      <c r="B20" s="23"/>
      <c r="C20" s="23"/>
      <c r="D20" s="23"/>
      <c r="E20" s="23"/>
      <c r="F20" s="23"/>
      <c r="G20" s="23"/>
      <c r="H20" s="23"/>
    </row>
    <row r="21" customFormat="false" ht="30" hidden="false" customHeight="true" outlineLevel="0" collapsed="false">
      <c r="B21" s="23"/>
      <c r="C21" s="23"/>
      <c r="D21" s="23"/>
      <c r="E21" s="23"/>
      <c r="F21" s="23"/>
      <c r="G21" s="23"/>
      <c r="H21" s="23"/>
    </row>
    <row r="22" customFormat="false" ht="30" hidden="false" customHeight="true" outlineLevel="0" collapsed="false">
      <c r="B22" s="23"/>
      <c r="C22" s="23"/>
      <c r="D22" s="23"/>
      <c r="E22" s="23"/>
      <c r="F22" s="23"/>
      <c r="G22" s="23"/>
      <c r="H22" s="23"/>
    </row>
    <row r="23" customFormat="false" ht="30" hidden="false" customHeight="true" outlineLevel="0" collapsed="false">
      <c r="B23" s="23"/>
      <c r="C23" s="23"/>
      <c r="D23" s="23"/>
      <c r="E23" s="23"/>
      <c r="F23" s="23"/>
      <c r="G23" s="23"/>
      <c r="H23" s="23"/>
    </row>
    <row r="24" customFormat="false" ht="30" hidden="false" customHeight="true" outlineLevel="0" collapsed="false">
      <c r="B24" s="23"/>
      <c r="C24" s="23"/>
      <c r="D24" s="23"/>
      <c r="E24" s="23"/>
      <c r="F24" s="23"/>
      <c r="G24" s="23"/>
      <c r="H24" s="23"/>
    </row>
    <row r="25" customFormat="false" ht="30" hidden="false" customHeight="true" outlineLevel="0" collapsed="false">
      <c r="B25" s="23"/>
      <c r="C25" s="23"/>
      <c r="D25" s="23"/>
      <c r="E25" s="23"/>
      <c r="F25" s="23"/>
      <c r="G25" s="23"/>
      <c r="H25" s="23"/>
    </row>
    <row r="26" customFormat="false" ht="30" hidden="false" customHeight="true" outlineLevel="0" collapsed="false">
      <c r="B26" s="23"/>
      <c r="C26" s="23"/>
      <c r="D26" s="23"/>
      <c r="E26" s="23"/>
      <c r="F26" s="23"/>
      <c r="G26" s="23"/>
      <c r="H26" s="23"/>
    </row>
    <row r="27" customFormat="false" ht="30" hidden="false" customHeight="true" outlineLevel="0" collapsed="false">
      <c r="B27" s="23"/>
      <c r="C27" s="23"/>
      <c r="D27" s="23"/>
      <c r="E27" s="23"/>
      <c r="F27" s="23"/>
      <c r="G27" s="23"/>
      <c r="H27" s="23"/>
    </row>
    <row r="28" customFormat="false" ht="30" hidden="false" customHeight="true" outlineLevel="0" collapsed="false">
      <c r="B28" s="23"/>
      <c r="C28" s="23"/>
      <c r="D28" s="23"/>
      <c r="E28" s="23"/>
      <c r="F28" s="23"/>
      <c r="G28" s="23"/>
      <c r="H28" s="23"/>
    </row>
    <row r="29" customFormat="false" ht="30" hidden="false" customHeight="true" outlineLevel="0" collapsed="false">
      <c r="B29" s="23"/>
      <c r="C29" s="23"/>
      <c r="D29" s="23"/>
      <c r="E29" s="23"/>
      <c r="F29" s="23"/>
      <c r="G29" s="23"/>
      <c r="H29" s="23"/>
    </row>
    <row r="30" customFormat="false" ht="30" hidden="false" customHeight="true" outlineLevel="0" collapsed="false">
      <c r="B30" s="23"/>
      <c r="C30" s="23"/>
      <c r="D30" s="23"/>
      <c r="E30" s="23"/>
      <c r="F30" s="23"/>
      <c r="G30" s="23"/>
      <c r="H30" s="23"/>
    </row>
    <row r="31" customFormat="false" ht="30" hidden="false" customHeight="true" outlineLevel="0" collapsed="false">
      <c r="B31" s="23"/>
      <c r="C31" s="23"/>
      <c r="D31" s="23"/>
      <c r="E31" s="23"/>
      <c r="F31" s="23"/>
      <c r="G31" s="23"/>
      <c r="H31" s="23"/>
    </row>
    <row r="32" customFormat="false" ht="30" hidden="false" customHeight="true" outlineLevel="0" collapsed="false">
      <c r="B32" s="23"/>
      <c r="C32" s="23"/>
      <c r="D32" s="23"/>
      <c r="E32" s="23"/>
      <c r="F32" s="23"/>
      <c r="G32" s="23"/>
      <c r="H32" s="23"/>
    </row>
    <row r="33" customFormat="false" ht="30" hidden="false" customHeight="true" outlineLevel="0" collapsed="false">
      <c r="B33" s="23"/>
      <c r="C33" s="23"/>
      <c r="D33" s="23"/>
      <c r="E33" s="23"/>
      <c r="F33" s="23"/>
      <c r="G33" s="23"/>
      <c r="H33" s="23"/>
    </row>
    <row r="35" customFormat="false" ht="43.5" hidden="false" customHeight="true" outlineLevel="0" collapsed="false">
      <c r="B35" s="8" t="s">
        <v>189</v>
      </c>
      <c r="C35" s="8"/>
      <c r="D35" s="8"/>
      <c r="E35" s="8"/>
      <c r="F35" s="8"/>
      <c r="G35" s="8"/>
      <c r="H35" s="8"/>
    </row>
  </sheetData>
  <mergeCells count="2">
    <mergeCell ref="B2:H2"/>
    <mergeCell ref="B35:H3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F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6"/>
    <col collapsed="false" customWidth="true" hidden="false" outlineLevel="0" max="3" min="3" style="0" width="62"/>
    <col collapsed="false" customWidth="true" hidden="false" outlineLevel="0" max="4" min="4" style="0" width="30"/>
    <col collapsed="false" customWidth="true" hidden="false" outlineLevel="0" max="5" min="5" style="0" width="14"/>
    <col collapsed="false" customWidth="true" hidden="false" outlineLevel="0" max="6" min="6" style="0" width="30"/>
  </cols>
  <sheetData>
    <row r="2" customFormat="false" ht="30" hidden="false" customHeight="true" outlineLevel="0" collapsed="false">
      <c r="B2" s="1" t="s">
        <v>190</v>
      </c>
      <c r="C2" s="1"/>
      <c r="D2" s="1"/>
      <c r="E2" s="1"/>
      <c r="F2" s="1"/>
    </row>
    <row r="4" customFormat="false" ht="24" hidden="false" customHeight="true" outlineLevel="0" collapsed="false">
      <c r="B4" s="9" t="s">
        <v>191</v>
      </c>
      <c r="C4" s="9" t="s">
        <v>192</v>
      </c>
      <c r="D4" s="9" t="s">
        <v>193</v>
      </c>
      <c r="E4" s="9" t="s">
        <v>194</v>
      </c>
      <c r="F4" s="9" t="s">
        <v>195</v>
      </c>
    </row>
    <row r="5" customFormat="false" ht="42" hidden="false" customHeight="true" outlineLevel="0" collapsed="false">
      <c r="B5" s="24" t="n">
        <v>1</v>
      </c>
      <c r="C5" s="3" t="s">
        <v>196</v>
      </c>
      <c r="D5" s="3" t="s">
        <v>197</v>
      </c>
      <c r="E5" s="6"/>
      <c r="F5" s="23"/>
    </row>
    <row r="6" customFormat="false" ht="42" hidden="false" customHeight="true" outlineLevel="0" collapsed="false">
      <c r="B6" s="24" t="n">
        <v>2</v>
      </c>
      <c r="C6" s="3" t="s">
        <v>198</v>
      </c>
      <c r="D6" s="3" t="s">
        <v>199</v>
      </c>
      <c r="E6" s="6"/>
      <c r="F6" s="23"/>
    </row>
    <row r="7" customFormat="false" ht="42" hidden="false" customHeight="true" outlineLevel="0" collapsed="false">
      <c r="B7" s="24" t="n">
        <v>3</v>
      </c>
      <c r="C7" s="3" t="s">
        <v>200</v>
      </c>
      <c r="D7" s="3" t="s">
        <v>201</v>
      </c>
      <c r="E7" s="6"/>
      <c r="F7" s="23"/>
    </row>
    <row r="8" customFormat="false" ht="42" hidden="false" customHeight="true" outlineLevel="0" collapsed="false">
      <c r="B8" s="24" t="n">
        <v>4</v>
      </c>
      <c r="C8" s="3" t="s">
        <v>202</v>
      </c>
      <c r="D8" s="3" t="s">
        <v>203</v>
      </c>
      <c r="E8" s="6"/>
      <c r="F8" s="23"/>
    </row>
    <row r="9" customFormat="false" ht="42" hidden="false" customHeight="true" outlineLevel="0" collapsed="false">
      <c r="B9" s="24" t="n">
        <v>5</v>
      </c>
      <c r="C9" s="3" t="s">
        <v>204</v>
      </c>
      <c r="D9" s="3" t="s">
        <v>205</v>
      </c>
      <c r="E9" s="6"/>
      <c r="F9" s="23"/>
    </row>
    <row r="10" customFormat="false" ht="42" hidden="false" customHeight="true" outlineLevel="0" collapsed="false">
      <c r="B10" s="24" t="n">
        <v>6</v>
      </c>
      <c r="C10" s="3" t="s">
        <v>206</v>
      </c>
      <c r="D10" s="3" t="s">
        <v>207</v>
      </c>
      <c r="E10" s="6"/>
      <c r="F10" s="23"/>
    </row>
    <row r="11" customFormat="false" ht="42" hidden="false" customHeight="true" outlineLevel="0" collapsed="false">
      <c r="B11" s="24" t="n">
        <v>7</v>
      </c>
      <c r="C11" s="3" t="s">
        <v>208</v>
      </c>
      <c r="D11" s="3" t="s">
        <v>209</v>
      </c>
      <c r="E11" s="6"/>
      <c r="F11" s="23"/>
    </row>
    <row r="12" customFormat="false" ht="42" hidden="false" customHeight="true" outlineLevel="0" collapsed="false">
      <c r="B12" s="24" t="n">
        <v>8</v>
      </c>
      <c r="C12" s="3" t="s">
        <v>210</v>
      </c>
      <c r="D12" s="3" t="s">
        <v>211</v>
      </c>
      <c r="E12" s="6"/>
      <c r="F12" s="23"/>
    </row>
    <row r="13" customFormat="false" ht="42" hidden="false" customHeight="true" outlineLevel="0" collapsed="false">
      <c r="B13" s="24" t="n">
        <v>9</v>
      </c>
      <c r="C13" s="3" t="s">
        <v>212</v>
      </c>
      <c r="D13" s="3" t="s">
        <v>213</v>
      </c>
      <c r="E13" s="6"/>
      <c r="F13" s="23"/>
    </row>
    <row r="14" customFormat="false" ht="42" hidden="false" customHeight="true" outlineLevel="0" collapsed="false">
      <c r="B14" s="24" t="n">
        <v>10</v>
      </c>
      <c r="C14" s="3" t="s">
        <v>214</v>
      </c>
      <c r="D14" s="3" t="s">
        <v>215</v>
      </c>
      <c r="E14" s="6"/>
      <c r="F14" s="23"/>
    </row>
    <row r="16" customFormat="false" ht="31.5" hidden="false" customHeight="true" outlineLevel="0" collapsed="false">
      <c r="C16" s="8" t="s">
        <v>216</v>
      </c>
      <c r="D16" s="8"/>
      <c r="E16" s="8"/>
      <c r="F16" s="8"/>
    </row>
  </sheetData>
  <mergeCells count="2">
    <mergeCell ref="B2:F2"/>
    <mergeCell ref="C16:F16"/>
  </mergeCells>
  <conditionalFormatting sqref="E5:E14">
    <cfRule type="cellIs" priority="2" operator="equal" aboveAverage="0" equalAverage="0" bottom="0" percent="0" rank="0" text="" dxfId="0">
      <formula>"FAIL"</formula>
    </cfRule>
    <cfRule type="cellIs" priority="3" operator="equal" aboveAverage="0" equalAverage="0" bottom="0" percent="0" rank="0" text="" dxfId="1">
      <formula>"PASS"</formula>
    </cfRule>
  </conditionalFormatting>
  <dataValidations count="1">
    <dataValidation allowBlank="true" errorStyle="stop" operator="between" showDropDown="false" showErrorMessage="false" showInputMessage="false" sqref="E5:E14" type="list">
      <formula1>"PASS,FAIL,PARTIAL"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2026-08-12T03:10:34Z</dcterms:created>
  <dc:creator>openpyxl</dc:creator>
  <dc:description/>
  <dc:language>en-US</dc:language>
  <cp:lastModifiedBy/>
  <dcterms:modified xsi:type="dcterms:W3CDTF">2026-08-12T03:10:34Z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